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rz-fil02\RemapNG$\beckeran\Desktop\"/>
    </mc:Choice>
  </mc:AlternateContent>
  <bookViews>
    <workbookView xWindow="0" yWindow="0" windowWidth="25200" windowHeight="12840" tabRatio="516"/>
  </bookViews>
  <sheets>
    <sheet name="Stammdaten Meldebogen" sheetId="12" r:id="rId1"/>
    <sheet name="Anlage Personal" sheetId="16" r:id="rId2"/>
    <sheet name="Anlage Gruppen" sheetId="15" r:id="rId3"/>
    <sheet name="Hilfstabelle" sheetId="13" state="hidden" r:id="rId4"/>
  </sheets>
  <definedNames>
    <definedName name="_xlnm.Print_Area" localSheetId="2">'Anlage Gruppen'!$A$13:$M$44</definedName>
    <definedName name="_xlnm.Print_Area" localSheetId="0">'Stammdaten Meldebogen'!$A$1:$J$71</definedName>
    <definedName name="Ort">'Stammdaten Meldebogen'!$B$11</definedName>
  </definedNames>
  <calcPr calcId="162913"/>
</workbook>
</file>

<file path=xl/calcChain.xml><?xml version="1.0" encoding="utf-8"?>
<calcChain xmlns="http://schemas.openxmlformats.org/spreadsheetml/2006/main">
  <c r="F1" i="15" l="1"/>
  <c r="F24" i="12" l="1"/>
  <c r="F25" i="12"/>
  <c r="F26" i="12"/>
  <c r="F23" i="12"/>
  <c r="D24" i="12"/>
  <c r="D25" i="12"/>
  <c r="D26" i="12"/>
  <c r="D23" i="12"/>
  <c r="F5" i="16" l="1"/>
  <c r="F6" i="16"/>
  <c r="F7" i="16"/>
  <c r="F8" i="16"/>
  <c r="F9" i="16"/>
  <c r="F10" i="16"/>
  <c r="F11" i="16"/>
  <c r="F12" i="16"/>
  <c r="F13" i="16"/>
  <c r="F14" i="16"/>
  <c r="F15" i="16"/>
  <c r="F16" i="16"/>
  <c r="C17" i="16"/>
  <c r="D17" i="16"/>
  <c r="F22" i="16"/>
  <c r="F23" i="16"/>
  <c r="F24" i="16"/>
  <c r="G66" i="16"/>
  <c r="G79" i="16"/>
  <c r="G94" i="16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L41" i="15" s="1"/>
  <c r="K33" i="15"/>
  <c r="J33" i="15"/>
  <c r="I33" i="15"/>
  <c r="H33" i="15"/>
  <c r="G33" i="15"/>
  <c r="F33" i="15"/>
  <c r="E33" i="15"/>
  <c r="D33" i="15"/>
  <c r="L28" i="15"/>
  <c r="K28" i="15"/>
  <c r="J28" i="15"/>
  <c r="I28" i="15"/>
  <c r="H28" i="15"/>
  <c r="G28" i="15"/>
  <c r="F28" i="15"/>
  <c r="E28" i="15"/>
  <c r="D28" i="15"/>
  <c r="L18" i="15"/>
  <c r="AK19" i="15" s="1"/>
  <c r="K18" i="15"/>
  <c r="AJ19" i="15" s="1"/>
  <c r="J18" i="15"/>
  <c r="AI19" i="15" s="1"/>
  <c r="I18" i="15"/>
  <c r="AH19" i="15" s="1"/>
  <c r="I19" i="15" s="1"/>
  <c r="H18" i="15"/>
  <c r="AG19" i="15" s="1"/>
  <c r="H19" i="15" s="1"/>
  <c r="G18" i="15"/>
  <c r="AF19" i="15" s="1"/>
  <c r="F18" i="15"/>
  <c r="AE19" i="15" s="1"/>
  <c r="E18" i="15"/>
  <c r="AD19" i="15" s="1"/>
  <c r="D18" i="15"/>
  <c r="AC19" i="15" s="1"/>
  <c r="L16" i="15"/>
  <c r="K16" i="15"/>
  <c r="K19" i="15" s="1"/>
  <c r="J16" i="15"/>
  <c r="J19" i="15" s="1"/>
  <c r="I16" i="15"/>
  <c r="H16" i="15"/>
  <c r="G16" i="15"/>
  <c r="F16" i="15"/>
  <c r="E16" i="15"/>
  <c r="D16" i="15"/>
  <c r="F41" i="15" l="1"/>
  <c r="E41" i="15"/>
  <c r="D19" i="15"/>
  <c r="AC20" i="15" s="1"/>
  <c r="G96" i="16"/>
  <c r="F26" i="16" s="1"/>
  <c r="F17" i="16"/>
  <c r="F18" i="16" s="1"/>
  <c r="B19" i="16" s="1"/>
  <c r="F19" i="16"/>
  <c r="B20" i="16"/>
  <c r="I41" i="15"/>
  <c r="G41" i="15"/>
  <c r="J41" i="15"/>
  <c r="L19" i="15"/>
  <c r="AK20" i="15" s="1"/>
  <c r="H41" i="15"/>
  <c r="F19" i="15"/>
  <c r="AE20" i="15" s="1"/>
  <c r="K41" i="15"/>
  <c r="G19" i="15"/>
  <c r="AF20" i="15" s="1"/>
  <c r="D41" i="15"/>
  <c r="J32" i="15"/>
  <c r="AI20" i="15"/>
  <c r="K32" i="15"/>
  <c r="AJ20" i="15"/>
  <c r="L32" i="15"/>
  <c r="L42" i="15" s="1"/>
  <c r="E19" i="15"/>
  <c r="H32" i="15"/>
  <c r="AG20" i="15"/>
  <c r="AH20" i="15"/>
  <c r="I32" i="15"/>
  <c r="I42" i="15" s="1"/>
  <c r="F32" i="15" l="1"/>
  <c r="F42" i="15" s="1"/>
  <c r="D32" i="15"/>
  <c r="D42" i="15" s="1"/>
  <c r="F20" i="16"/>
  <c r="F25" i="16" s="1"/>
  <c r="F27" i="16" s="1"/>
  <c r="K42" i="15"/>
  <c r="H42" i="15"/>
  <c r="G32" i="15"/>
  <c r="G42" i="15" s="1"/>
  <c r="J42" i="15"/>
  <c r="AD20" i="15"/>
  <c r="E32" i="15"/>
  <c r="E42" i="15" s="1"/>
  <c r="C27" i="12" l="1"/>
  <c r="E27" i="12" l="1"/>
  <c r="G26" i="12" l="1"/>
  <c r="C34" i="12" s="1"/>
  <c r="G25" i="12" l="1"/>
  <c r="C33" i="12" s="1"/>
  <c r="G24" i="12"/>
  <c r="C32" i="12" s="1"/>
  <c r="G23" i="12" l="1"/>
  <c r="C31" i="12" s="1"/>
  <c r="O7" i="13"/>
  <c r="B19" i="12"/>
  <c r="D27" i="12" l="1"/>
  <c r="G27" i="12" l="1"/>
  <c r="H12" i="12" s="1"/>
  <c r="F27" i="12" l="1"/>
</calcChain>
</file>

<file path=xl/sharedStrings.xml><?xml version="1.0" encoding="utf-8"?>
<sst xmlns="http://schemas.openxmlformats.org/spreadsheetml/2006/main" count="269" uniqueCount="201">
  <si>
    <t>Altersgruppe</t>
  </si>
  <si>
    <t>0-3 Jahre</t>
  </si>
  <si>
    <t>Schulalter</t>
  </si>
  <si>
    <t>Name:</t>
  </si>
  <si>
    <t>Straße/Hausnr.:</t>
  </si>
  <si>
    <t>E-Mail:</t>
  </si>
  <si>
    <t>Telefon:</t>
  </si>
  <si>
    <t>von</t>
  </si>
  <si>
    <t>bis</t>
  </si>
  <si>
    <t>wöchentliche Arbeitszeit</t>
  </si>
  <si>
    <t>Name, Vorname</t>
  </si>
  <si>
    <t>Ort, Datum</t>
  </si>
  <si>
    <t>Fachkraftfaktor</t>
  </si>
  <si>
    <t>Fax:</t>
  </si>
  <si>
    <t>Ausbildung</t>
  </si>
  <si>
    <t>Führungszeugnis vom*</t>
  </si>
  <si>
    <t>Stempel</t>
  </si>
  <si>
    <t>Kinder ab Schuleintritt:</t>
  </si>
  <si>
    <t>Tägliche Öffnungszeit (Montag bis Freitag)</t>
  </si>
  <si>
    <t>Krippe</t>
  </si>
  <si>
    <t>Hort</t>
  </si>
  <si>
    <t>Ja</t>
  </si>
  <si>
    <t>Nein</t>
  </si>
  <si>
    <t>Ort:</t>
  </si>
  <si>
    <t>nach Art des Platzes</t>
  </si>
  <si>
    <t>Bad Orb</t>
  </si>
  <si>
    <t>Bad Soden-Salmünster</t>
  </si>
  <si>
    <t>Biebergemünd</t>
  </si>
  <si>
    <t>Birstein</t>
  </si>
  <si>
    <t>Brachttal</t>
  </si>
  <si>
    <t>Bruchköbel</t>
  </si>
  <si>
    <t>Erlensee</t>
  </si>
  <si>
    <t>Flörsbachtal</t>
  </si>
  <si>
    <t>Freigericht</t>
  </si>
  <si>
    <t>Gelnhausen</t>
  </si>
  <si>
    <t>Großkrotzenburg</t>
  </si>
  <si>
    <t>Gründau</t>
  </si>
  <si>
    <t>Hammersbach</t>
  </si>
  <si>
    <t>Hasselroth</t>
  </si>
  <si>
    <t>Joßgrund</t>
  </si>
  <si>
    <t>Langenselbold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</si>
  <si>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</si>
  <si>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</si>
  <si>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</si>
  <si>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</si>
  <si>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</si>
  <si>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</si>
  <si>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</si>
  <si>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</si>
  <si>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</si>
  <si>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</si>
  <si>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Steinau</t>
  </si>
  <si>
    <t>Wächtersbach.</t>
  </si>
  <si>
    <t xml:space="preserve">Unterschrift des Trägers </t>
  </si>
  <si>
    <t>Kindergarten</t>
  </si>
  <si>
    <t>[Auswahl]</t>
  </si>
  <si>
    <t>Plätze laut
 Betriebserlaubnis:</t>
  </si>
  <si>
    <t>Anzahl</t>
  </si>
  <si>
    <t>Zusatzstunden</t>
  </si>
  <si>
    <t>Integrationsmaßnahmen</t>
  </si>
  <si>
    <t>Kinder 3 Jahre bis Schuleintritt</t>
  </si>
  <si>
    <t>Schulkinder</t>
  </si>
  <si>
    <t>Hortgruppe</t>
  </si>
  <si>
    <t>Offenes Konzept</t>
  </si>
  <si>
    <t xml:space="preserve">Tatsächlich belegbare Plätze </t>
  </si>
  <si>
    <t>Strukturdaten</t>
  </si>
  <si>
    <t>Anzahl Gruppen</t>
  </si>
  <si>
    <t>Altersgem. Gruppe</t>
  </si>
  <si>
    <t>Kiga-Gruppe</t>
  </si>
  <si>
    <t xml:space="preserve">Vorhandene Plätze </t>
  </si>
  <si>
    <t>Verfügbare Zahl Plätze in der Gruppe</t>
  </si>
  <si>
    <t>Summe Kinder</t>
  </si>
  <si>
    <t>Summe Kinder gesamt</t>
  </si>
  <si>
    <t>Summe ausgeschöpfter Faktor</t>
  </si>
  <si>
    <t>Restlicher verfügbarer Faktor</t>
  </si>
  <si>
    <t>Wie viele Plätze fallen dadurch in Ihrer Einrichtung insgesamt weg? Bitte tragen Sie die Summe hier ein:</t>
  </si>
  <si>
    <t>offenes Konzept/Bezugsgr.</t>
  </si>
  <si>
    <t>Kinder mit I-Maßnahme 2 bis u.3 Jahre</t>
  </si>
  <si>
    <t>Kinder mit I-Maßnahme 3 Jahre bis Schuleintritt</t>
  </si>
  <si>
    <t>Faktoren für Kinder ohne Behinderung</t>
  </si>
  <si>
    <t>Faktoren für Kinder mit Behinderung</t>
  </si>
  <si>
    <t>Kinder vom vollendeten 3. Lebensjahr bis zum Schuleintritt bzw. im Schulalter mit dem Faktor 1</t>
  </si>
  <si>
    <t xml:space="preserve">Kinder vom vollendeten 2. bis zum vollendeten 3. Lebensjahr mit dem Faktor 1,5 </t>
  </si>
  <si>
    <t>Kinder mit Behinderung ab dem 2. bis zum vollendeten 3. Lebensjahr werden mit dem 2-fachen Faktor ( 2x1,5 ) berücksichtigt.</t>
  </si>
  <si>
    <t>Kinder mit Behinderung ab dem 1. bis zum vollendeten 2. Lebensjahr werden mit dem 2-fachen Faktor ( 2x2,5 ) berücksichtigt</t>
  </si>
  <si>
    <t>Kinder mit Behinderung ab vollendeten 3. Lebensjahr werden mit dem 3-fachen Faktor  (3x1,0) berücksichtigt.</t>
  </si>
  <si>
    <t>KONTROLLE: Die Summe der belegten Plätze lt. Faktor darf nicht höher sein, als die Anzahl der Plätze lt. BE</t>
  </si>
  <si>
    <t>Gruppe</t>
  </si>
  <si>
    <r>
      <t xml:space="preserve">Halbtag </t>
    </r>
    <r>
      <rPr>
        <b/>
        <u/>
        <sz val="11"/>
        <color indexed="8"/>
        <rFont val="Calibri"/>
        <family val="2"/>
        <scheme val="minor"/>
      </rPr>
      <t>ohne</t>
    </r>
    <r>
      <rPr>
        <b/>
        <sz val="11"/>
        <color indexed="8"/>
        <rFont val="Calibri"/>
        <family val="2"/>
        <scheme val="minor"/>
      </rPr>
      <t xml:space="preserve"> Mittagessen </t>
    </r>
  </si>
  <si>
    <t>Betreuungsmittelwert*</t>
  </si>
  <si>
    <t>Kinder bis zum vollendeten 2. Lebensjahr mit dem Faktor 2,5</t>
  </si>
  <si>
    <t xml:space="preserve"> Kinder mit I-Maßnahme 1 bis u.2 Jahre</t>
  </si>
  <si>
    <t>Kinder 0 bis u. 2 Jahre</t>
  </si>
  <si>
    <t xml:space="preserve">Kinder 2 bis u. 3 Jahre </t>
  </si>
  <si>
    <t>Reduzierung Platzzahl auf Grund I-Maßnahmen</t>
  </si>
  <si>
    <t>Anzahl Gruppen/Offenes Konzept:</t>
  </si>
  <si>
    <t>Einr.-Nr.HSM:</t>
  </si>
  <si>
    <t>Träger-Nr.HSM:</t>
  </si>
  <si>
    <t xml:space="preserve">  Kinder ab 3 Jahren bis zum Schuleintritt:</t>
  </si>
  <si>
    <t>Kinder ab 0 bis u. 2 Jahren</t>
  </si>
  <si>
    <t xml:space="preserve">Kinder ab 2 bis u. 3 Jahren </t>
  </si>
  <si>
    <t>Abweichende Regelung</t>
  </si>
  <si>
    <r>
      <t xml:space="preserve">Halbtag </t>
    </r>
    <r>
      <rPr>
        <b/>
        <u/>
        <sz val="11"/>
        <color theme="1"/>
        <rFont val="Calibri"/>
        <family val="2"/>
        <scheme val="minor"/>
      </rPr>
      <t>mit</t>
    </r>
    <r>
      <rPr>
        <b/>
        <sz val="11"/>
        <color theme="1"/>
        <rFont val="Calibri"/>
        <family val="2"/>
        <scheme val="minor"/>
      </rPr>
      <t xml:space="preserve"> Mittagessen</t>
    </r>
  </si>
  <si>
    <r>
      <t xml:space="preserve">Ganztag </t>
    </r>
    <r>
      <rPr>
        <b/>
        <u/>
        <sz val="11"/>
        <color theme="1"/>
        <rFont val="Calibri"/>
        <family val="2"/>
        <scheme val="minor"/>
      </rPr>
      <t>mit</t>
    </r>
    <r>
      <rPr>
        <b/>
        <sz val="11"/>
        <color theme="1"/>
        <rFont val="Calibri"/>
        <family val="2"/>
        <scheme val="minor"/>
      </rPr>
      <t xml:space="preserve"> Mittagessen</t>
    </r>
  </si>
  <si>
    <t xml:space="preserve">Reduzierung Krippengruppe beim 1. Kind mit Behinderung auf 11 Kinder, bei 2 Kindern mit Behinderung auf 10 Kinder.                                                                                                          </t>
  </si>
  <si>
    <t>Noch verfügbare Plätze für Kinder ab Schuleintritt</t>
  </si>
  <si>
    <t>Aktuelle Betriebserlaubnis gültig ab:</t>
  </si>
  <si>
    <t>Kontrollsumme</t>
  </si>
  <si>
    <t>Reduzierung Kindergarten- und altersgemischte Gruppen beim 1. Kind m.Behinderung auf max. 20 Kinder, ab dem 3. Kind m.Beh. Reduzierung laut Faktor</t>
  </si>
  <si>
    <t xml:space="preserve">Maximale Gruppengrößen Kiga, AE, Hort : 25 Kinder; dabei zählen </t>
  </si>
  <si>
    <r>
      <rPr>
        <u/>
        <sz val="10"/>
        <color indexed="8"/>
        <rFont val="Calibri"/>
        <family val="2"/>
        <scheme val="minor"/>
      </rPr>
      <t>Achtung</t>
    </r>
    <r>
      <rPr>
        <sz val="10"/>
        <color indexed="8"/>
        <rFont val="Calibri"/>
        <family val="2"/>
        <scheme val="minor"/>
      </rPr>
      <t>: In Krippengruppen dürfen nicht mehr als 12 Kinder gleichzeitig betreut werden</t>
    </r>
  </si>
  <si>
    <t xml:space="preserve"> Kinder 2 bis u. 3 Jahre </t>
  </si>
  <si>
    <t xml:space="preserve"> Kinder mit I-Maßnahme 3 Jahre bis Schuleintritt</t>
  </si>
  <si>
    <t xml:space="preserve"> Schulkinder mit I-Maßnahme </t>
  </si>
  <si>
    <t>Hinweis: Die dunkelblau hinterlegten Felder werden automatisch befüllt, sie nehmen die Zahlen der Anlage (Personal GruppeHessKiföG) aus den Einzelgruppen auf. Sie brauchen/können hier nichts eintragen.</t>
  </si>
  <si>
    <r>
      <rPr>
        <b/>
        <sz val="11"/>
        <color theme="1"/>
        <rFont val="Calibri"/>
        <family val="2"/>
        <scheme val="minor"/>
      </rPr>
      <t xml:space="preserve"> Kinder</t>
    </r>
    <r>
      <rPr>
        <b/>
        <u/>
        <sz val="11"/>
        <color theme="1"/>
        <rFont val="Calibri"/>
        <family val="2"/>
        <scheme val="minor"/>
      </rPr>
      <t xml:space="preserve"> ohne </t>
    </r>
    <r>
      <rPr>
        <b/>
        <sz val="11"/>
        <color theme="1"/>
        <rFont val="Calibri"/>
        <family val="2"/>
        <scheme val="minor"/>
      </rPr>
      <t>Integrations-maßnahmen (tatsächlich belegte Plätze)</t>
    </r>
  </si>
  <si>
    <r>
      <t xml:space="preserve"> Kinder </t>
    </r>
    <r>
      <rPr>
        <b/>
        <u/>
        <sz val="11"/>
        <color theme="1"/>
        <rFont val="Calibri"/>
        <family val="2"/>
        <scheme val="minor"/>
      </rPr>
      <t xml:space="preserve">mit </t>
    </r>
    <r>
      <rPr>
        <b/>
        <sz val="11"/>
        <color theme="1"/>
        <rFont val="Calibri"/>
        <family val="2"/>
        <scheme val="minor"/>
      </rPr>
      <t>Flucht-hintergrund (tatsächlich belegte Plätze)</t>
    </r>
  </si>
  <si>
    <t>Theoretisch belegbare Plätze laut Planung-                      unter Berücksichtigung der Gruppenstruktur/-zusammensetzung</t>
  </si>
  <si>
    <r>
      <t xml:space="preserve">Kinder </t>
    </r>
    <r>
      <rPr>
        <b/>
        <u/>
        <sz val="11"/>
        <color theme="1"/>
        <rFont val="Calibri"/>
        <family val="2"/>
        <scheme val="minor"/>
      </rPr>
      <t>mit</t>
    </r>
    <r>
      <rPr>
        <b/>
        <sz val="11"/>
        <color theme="1"/>
        <rFont val="Calibri"/>
        <family val="2"/>
        <scheme val="minor"/>
      </rPr>
      <t xml:space="preserve"> Integrations-  maßnahmen (tatsächlich belegte Plätze)</t>
    </r>
  </si>
  <si>
    <t>Anzahl Kinder gesamt (tatsächlich belegte Plätze)</t>
  </si>
  <si>
    <t>1.1 Angaben zur Tageseinrichtung:</t>
  </si>
  <si>
    <t>1.2 Angaben zum Träger:</t>
  </si>
  <si>
    <t>1.  Angaben zur Tageseinrichtung und zum Träger</t>
  </si>
  <si>
    <t>2. Angaben zur Betriebserlaubnis</t>
  </si>
  <si>
    <t xml:space="preserve">Sonstige Regelungen (ggf. Anlage beifügen):                                                                </t>
  </si>
  <si>
    <t>5. Allgemeine Angaben zur Einrichtung</t>
  </si>
  <si>
    <t>6. Ansprechpartner/in bei Rückfragen</t>
  </si>
  <si>
    <t>Bei Bedarf weiteres Blatt als Anlage hinzufügen.</t>
  </si>
  <si>
    <t>Noch verfügbare Plätze für Kinder ab 0 bis u.2 Jahren</t>
  </si>
  <si>
    <t>Noch verfügbare Plätze für Kinder ab 2 bis u.3 Jahren</t>
  </si>
  <si>
    <t>Hinweis: Die blau hinterlegten Felder werden automatisch befüllt. Sie brauchen/können hier nichts eintragen.</t>
  </si>
  <si>
    <t>Noch verfügbare Plätze für Kinder ab 3 J. bis Schuleintritt</t>
  </si>
  <si>
    <t>5.1 Das aktuelle Konzept Ihrer Einrichtung ist vom? (TT.MM.JJJJ)</t>
  </si>
  <si>
    <t>5.2 Arbeitet Ihre Einrichtung nach dem Bildungs- und Erziehungsplan?</t>
  </si>
  <si>
    <t>Gruppenart (Auswahl durch Dropdown Liste)</t>
  </si>
  <si>
    <t>Kinder mit Behinderung im Schulalter  werden mit dem 3-fachen Faktor  (3x1,0) berücksichtigt.</t>
  </si>
  <si>
    <r>
      <t xml:space="preserve">betr. Platzsharing: Wenn mehrere Kinder sich einen Platz teilen, sind diese als </t>
    </r>
    <r>
      <rPr>
        <b/>
        <sz val="10"/>
        <color theme="1"/>
        <rFont val="Calibri"/>
        <family val="2"/>
        <scheme val="minor"/>
      </rPr>
      <t>ein</t>
    </r>
    <r>
      <rPr>
        <sz val="10"/>
        <color theme="1"/>
        <rFont val="Calibri"/>
        <family val="2"/>
        <scheme val="minor"/>
      </rPr>
      <t xml:space="preserve"> Kind einzutragen. Bei Kindern unterschiedlicher Altersstufen ist hierbei der Berechnungsfaktor des jeweils jüngsten Kindes zu berücksichtigen.</t>
    </r>
  </si>
  <si>
    <t>3.2 Berechnung Gruppengröße und Zusammensetzung gemäß der jeweiligen Faktoren. Daten werden automatisch aus Tabelle 3.1 übernommen. Die Kontrollsumme "25" kann am Ende unterschritten werden, darf aber in keinem Fall überschritten werden.</t>
  </si>
  <si>
    <r>
      <t xml:space="preserve">3.1 Berechnung Gruppengröße - und zusammensetzung                                        </t>
    </r>
    <r>
      <rPr>
        <b/>
        <sz val="12"/>
        <color theme="1"/>
        <rFont val="Calibri"/>
        <family val="2"/>
        <scheme val="minor"/>
      </rPr>
      <t xml:space="preserve">      Bitte die entsprechenden Werte jeweils in die weißen Felder eintragen </t>
    </r>
  </si>
  <si>
    <t>5.3 Findet zur Umsetzung des BEP eine kontinuierliche Begleitung durch eine autorisierte  Fachberatung statt?</t>
  </si>
  <si>
    <t>Wird bei Ihnen eine von der BE abweichende Belegung der Gruppen vorgenommen, z.B. Reduzierung der Gruppengröße aus pädagogischen Gründen, Platzsharing o.ä.?  Bitte geben Sie dies an:</t>
  </si>
  <si>
    <t>3. Angaben zu den Plätzen zum Stichtag 01.06.</t>
  </si>
  <si>
    <t xml:space="preserve">4.2 Platzkosten </t>
  </si>
  <si>
    <t>4.3 Sonstige Regelungen (weitere Angaben zur Gebührensatzung)</t>
  </si>
  <si>
    <t>4.1 Öffnungszeiten</t>
  </si>
  <si>
    <t>4. Angaben zu Öffnungszeiten und Gebühren</t>
  </si>
  <si>
    <t>Jährliche Meldung für Tageseinrichtungen für Kinder im Main-Kinzig-Kreis nach § 47  Achtes Buch Sozialgesetzbuch (SGB VIII)                                                     i.V.m. § 18 sowie § 15 Abs. 3 Satz 1 und Abs. 4 Hessisches Kinder- und Jugendhilfegesetzbuch (HKJGB)</t>
  </si>
  <si>
    <t>Berechnung gemäß Fachkraftfaktor</t>
  </si>
  <si>
    <t>Anzahl der betreuten Kinder mit Integrationsmaßnahmen</t>
  </si>
  <si>
    <t>Anzahl der betreuten Kinder ohne Integrationsmaßnahmen</t>
  </si>
  <si>
    <t>5.4 Übergangsfrist zur Umsetzung Gute-Kita-Gesetz wird in Anspruch genommen</t>
  </si>
  <si>
    <t xml:space="preserve"> Personalstunden gesamt </t>
  </si>
  <si>
    <t>Summe</t>
  </si>
  <si>
    <t>Gruppe/Funktion</t>
  </si>
  <si>
    <t>Einstellungs-datum</t>
  </si>
  <si>
    <t>Geburtsjahr</t>
  </si>
  <si>
    <t>**** Bei Personen im Anerkennungsjahr ist hier nur ihre jeweils anrechenbare wöchentliche Arbeitszeit anzugeben (§ 25 Abs. 2  Nr.3 HKJGB i.V.m. § 25c Abs. 4 HKJGB).</t>
  </si>
  <si>
    <t xml:space="preserve">          der Funktion aus und geben jeweils die Stundenzahl/Woche an, die für die betreffende Funktion eingesetzt wird</t>
  </si>
  <si>
    <r>
      <t>***  Falls Mitarbeiterin</t>
    </r>
    <r>
      <rPr>
        <sz val="8"/>
        <rFont val="Calibri"/>
        <family val="2"/>
      </rPr>
      <t>nen</t>
    </r>
    <r>
      <rPr>
        <sz val="8"/>
        <color indexed="8"/>
        <rFont val="Calibri"/>
        <family val="2"/>
      </rPr>
      <t xml:space="preserve"> oder Mitarbeiter mehrere Funktionen wahrnehmen (z.B. Fachkraft i.d. Gruppe/Integrationskraft), weisen Sie diese Personen mehrfach getrennt </t>
    </r>
  </si>
  <si>
    <t xml:space="preserve">          zugestimmt hat, darf 15% des personellen Mindestbedarfs der Einrichtung ohne Leitungszeit nicht übersteigen (s. §25b Abs.2  Nr.6 HKJGB)</t>
  </si>
  <si>
    <t xml:space="preserve">**     Der Anteil der Personen mit einer anderen als der im Fachkraftkatalog nach § 25 B HKJGB geregelten Ausbildung, deren Einsatz als Fachkraft zur Mitarbeit das Jugendamt </t>
  </si>
  <si>
    <t>*        Hier bitte nur das Datum des letzten Führungszeugnisses eintragen, keine Führungszeugnisse in der Anlage beifügen</t>
  </si>
  <si>
    <t>wöchentliche Arbeitszeit****</t>
  </si>
  <si>
    <t>Gruppe/Funktion***</t>
  </si>
  <si>
    <t>Ausbildung**</t>
  </si>
  <si>
    <t>2.2 Angaben zum weiteren pädagogischen Personal für Integration, Sprachförderung,etc.</t>
  </si>
  <si>
    <t xml:space="preserve">Summe </t>
  </si>
  <si>
    <t>2.1 Angaben zum pädagogischen Personal (§25c i.V.mit § 25b HKJGB)</t>
  </si>
  <si>
    <t>mit § 15 HKJGB. Sie werden ausschließlich zum Zweck der Aufgabenerfüllung verwendet. Die betroffenen Personen sind hiervon in geeigneter Weise in Kenntnis zu setzen.</t>
  </si>
  <si>
    <t>Die im folgenden erhobenen personenbezogenen Daten sind verpflichtende Angaben zum Schutz von Kindern in Kindertageseinrichtungen nach den § 45-48 SGB VIII in Verbindung</t>
  </si>
  <si>
    <t>2. Angaben zum  Personal der Tageseinrichtung</t>
  </si>
  <si>
    <t>(Kästchen bitte anklicken)</t>
  </si>
  <si>
    <t>Auswahl</t>
  </si>
  <si>
    <t>Wir nehmen die Übergangsfrist  in Anspruch (= Netto-Personalbedarf + 15 % Ausfallzeiten)</t>
  </si>
  <si>
    <t>****Nach § 25c Abs.3 sind für Leitungstätigkeiten zusätzliche Zeiten im Umfang von 20% des Netto-Mindestpersonalbedarfs vorzuhalten, jedoch höchstens im Umfang von 1,5 Vollzeitstellen</t>
  </si>
  <si>
    <t>***Im Fall einer IGM ist laut Rahmenvereinbarung von einer voll belegten Gruppe auszugehen, d.h. nicht belegte Plätze werden berücksichtigt</t>
  </si>
  <si>
    <t xml:space="preserve">    Der Fachkraftfaktor bestimmt sich nach dem Alter des jüngsten Kindes und der Betreuungsmittelwert nach der Summe der wöchentlichen Betreuungszeiten der einzelnen Kinder</t>
  </si>
  <si>
    <t>**Teilen sich mehrere Kinder einen Platz, gelten diese als ein Kind, sofern die Summe der wöchentlichen Betreuungszeit der einzelnen Kinder 50 Std./Woche nicht übersteigt</t>
  </si>
  <si>
    <t xml:space="preserve">    (bis zu 25 Std.= 22,5 Std; mehr als 25 bis zu 35 Std = 30 Std.; mehr als 35 bis zu 45 Std. = 42,5 Std.; mehr als 45 Std. = 50 Std.)</t>
  </si>
  <si>
    <t xml:space="preserve">*  Betreuungsmittelwerte der vertragl.oder satzungemäß vereinbarten wöchentl. Betreuungszeit der Kinder </t>
  </si>
  <si>
    <t>Differenz</t>
  </si>
  <si>
    <t>vorhandene Personalstunden</t>
  </si>
  <si>
    <t>Gesamtpersonalbedarf</t>
  </si>
  <si>
    <t>Ü3 á 15 Stunden</t>
  </si>
  <si>
    <t>U3 á 13 Stunden</t>
  </si>
  <si>
    <t>plus 20% Ltgsfreist./ max.1,5 VZSt.</t>
  </si>
  <si>
    <t>plus 22% Ausfallzeiten</t>
  </si>
  <si>
    <t>Netto-Personalbedarf</t>
  </si>
  <si>
    <t>aufgenommene Kinder gesamt</t>
  </si>
  <si>
    <t>3-6 Jahre</t>
  </si>
  <si>
    <t>Mindestfachkraftstd. pro Woche</t>
  </si>
  <si>
    <t>lt.RV IGP "virtuell" zu berechnende Kinder**</t>
  </si>
  <si>
    <t>vertragl. aufgenommene Kinder</t>
  </si>
  <si>
    <t>Mindestpersonalbedarf nach § 25c Abs.1 und 2 HKJGB</t>
  </si>
  <si>
    <t xml:space="preserve">1. Angaben zur Berechnung des Mindestpersonalbedarfs </t>
  </si>
  <si>
    <t>3.  Berechnung der Gruppengröße und -zusammensetzung nach § 25d Abs. 1 HKJGB zum Stichtag:</t>
  </si>
  <si>
    <t>Reduzierung Platzzahl auf Grund Einschränkungen/Konzept *)</t>
  </si>
  <si>
    <t>*) Wenn Kinder mit I-Maßnahme die Gruppe besuchen, bitte hier KEINEN Eintrag vornehmen; Reduzierung erfolgt über I-Maßnahme</t>
  </si>
  <si>
    <t xml:space="preserve">Stichtag: 01.06. </t>
  </si>
  <si>
    <t xml:space="preserve">2.3 Angaben zum übergangsweise beschäftigten Personal bei Personalengpass </t>
  </si>
  <si>
    <t>Hilfsspalte
zulässige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</si>
</sst>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#,##0.00\ &quot;€&quot;"/>
    <numFmt numFmtId="166" formatCode="#,##0.00_ ;[Red]\-#,##0.00\ "/>
    <numFmt numFmtId="167" formatCode="0.0"/>
  </numFmts>
  <fonts count="38" x14ac:knownFonts="1"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0"/>
      <color indexed="8"/>
      <name val="Calibri"/>
      <family val="2"/>
    </font>
    <font>
      <i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355"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3" borderId="7" xfId="0" applyFont="1" applyFill="1" applyBorder="1" applyAlignment="1">
      <alignment vertical="center" wrapText="1"/>
    </xf>
    <xf numFmtId="0" fontId="5" fillId="0" borderId="0" xfId="0" applyFont="1" applyBorder="1"/>
    <xf numFmtId="0" fontId="0" fillId="0" borderId="0" xfId="0"/>
    <xf numFmtId="0" fontId="12" fillId="0" borderId="0" xfId="0" applyFont="1"/>
    <xf numFmtId="0" fontId="14" fillId="0" borderId="0" xfId="0" applyFont="1" applyFill="1" applyBorder="1" applyAlignment="1">
      <alignment wrapText="1"/>
    </xf>
    <xf numFmtId="0" fontId="5" fillId="3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5" fillId="4" borderId="0" xfId="0" applyFont="1" applyFill="1" applyBorder="1" applyAlignment="1"/>
    <xf numFmtId="0" fontId="14" fillId="4" borderId="0" xfId="0" applyFont="1" applyFill="1" applyBorder="1" applyAlignment="1"/>
    <xf numFmtId="0" fontId="5" fillId="3" borderId="7" xfId="0" applyFont="1" applyFill="1" applyBorder="1" applyAlignment="1">
      <alignment wrapText="1"/>
    </xf>
    <xf numFmtId="0" fontId="0" fillId="0" borderId="0" xfId="0" applyFill="1"/>
    <xf numFmtId="0" fontId="5" fillId="0" borderId="0" xfId="0" applyFont="1" applyFill="1" applyBorder="1" applyAlignment="1"/>
    <xf numFmtId="0" fontId="15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Font="1" applyProtection="1"/>
    <xf numFmtId="0" fontId="14" fillId="0" borderId="0" xfId="0" applyFont="1" applyAlignment="1" applyProtection="1"/>
    <xf numFmtId="0" fontId="0" fillId="0" borderId="0" xfId="0" applyFont="1" applyAlignment="1" applyProtection="1"/>
    <xf numFmtId="0" fontId="6" fillId="0" borderId="0" xfId="0" applyFont="1" applyAlignment="1" applyProtection="1"/>
    <xf numFmtId="0" fontId="12" fillId="0" borderId="0" xfId="0" applyFont="1" applyAlignment="1" applyProtection="1">
      <alignment wrapText="1"/>
    </xf>
    <xf numFmtId="0" fontId="5" fillId="3" borderId="1" xfId="0" applyFont="1" applyFill="1" applyBorder="1" applyProtection="1"/>
    <xf numFmtId="0" fontId="14" fillId="0" borderId="0" xfId="0" applyFont="1" applyFill="1" applyBorder="1" applyAlignment="1" applyProtection="1"/>
    <xf numFmtId="0" fontId="5" fillId="2" borderId="1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right" vertical="center" wrapText="1"/>
    </xf>
    <xf numFmtId="0" fontId="5" fillId="6" borderId="1" xfId="0" applyFont="1" applyFill="1" applyBorder="1"/>
    <xf numFmtId="0" fontId="18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left" wrapText="1"/>
    </xf>
    <xf numFmtId="0" fontId="17" fillId="0" borderId="0" xfId="0" applyFont="1" applyFill="1" applyBorder="1" applyAlignment="1">
      <alignment vertical="center" shrinkToFit="1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 wrapText="1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/>
    <xf numFmtId="0" fontId="0" fillId="0" borderId="0" xfId="0" applyFont="1" applyFill="1" applyBorder="1" applyAlignment="1"/>
    <xf numFmtId="0" fontId="0" fillId="4" borderId="0" xfId="0" applyFont="1" applyFill="1" applyBorder="1" applyAlignment="1"/>
    <xf numFmtId="0" fontId="0" fillId="0" borderId="0" xfId="0" applyFont="1" applyBorder="1" applyAlignment="1"/>
    <xf numFmtId="0" fontId="7" fillId="0" borderId="0" xfId="0" applyFont="1" applyBorder="1" applyAlignment="1">
      <alignment horizontal="center"/>
    </xf>
    <xf numFmtId="164" fontId="0" fillId="4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2" fillId="0" borderId="0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3" fillId="0" borderId="18" xfId="0" applyFont="1" applyBorder="1"/>
    <xf numFmtId="0" fontId="3" fillId="0" borderId="23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/>
    <xf numFmtId="0" fontId="3" fillId="0" borderId="21" xfId="0" applyFont="1" applyBorder="1"/>
    <xf numFmtId="0" fontId="3" fillId="0" borderId="24" xfId="0" applyFont="1" applyBorder="1"/>
    <xf numFmtId="0" fontId="3" fillId="0" borderId="22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/>
    <xf numFmtId="167" fontId="3" fillId="0" borderId="0" xfId="0" applyNumberFormat="1" applyFont="1" applyFill="1" applyBorder="1" applyAlignment="1">
      <alignment horizontal="right" vertical="center"/>
    </xf>
    <xf numFmtId="0" fontId="3" fillId="0" borderId="8" xfId="0" applyFont="1" applyBorder="1"/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67" fontId="3" fillId="9" borderId="1" xfId="0" applyNumberFormat="1" applyFont="1" applyFill="1" applyBorder="1" applyAlignment="1">
      <alignment horizontal="right" vertical="center"/>
    </xf>
    <xf numFmtId="0" fontId="8" fillId="8" borderId="3" xfId="0" applyFont="1" applyFill="1" applyBorder="1" applyAlignment="1">
      <alignment horizontal="right" vertical="center" wrapText="1"/>
    </xf>
    <xf numFmtId="0" fontId="8" fillId="8" borderId="4" xfId="0" applyFont="1" applyFill="1" applyBorder="1" applyAlignment="1">
      <alignment horizontal="right" vertical="center" wrapText="1"/>
    </xf>
    <xf numFmtId="0" fontId="5" fillId="8" borderId="28" xfId="0" applyFont="1" applyFill="1" applyBorder="1" applyAlignment="1">
      <alignment horizontal="right" vertical="center" wrapText="1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2" fillId="6" borderId="26" xfId="0" applyFont="1" applyFill="1" applyBorder="1" applyAlignment="1">
      <alignment horizontal="right" vertical="center"/>
    </xf>
    <xf numFmtId="1" fontId="3" fillId="12" borderId="6" xfId="0" applyNumberFormat="1" applyFont="1" applyFill="1" applyBorder="1" applyAlignment="1">
      <alignment horizontal="right" vertical="center"/>
    </xf>
    <xf numFmtId="167" fontId="3" fillId="9" borderId="2" xfId="0" applyNumberFormat="1" applyFont="1" applyFill="1" applyBorder="1" applyAlignment="1">
      <alignment horizontal="right" vertical="center"/>
    </xf>
    <xf numFmtId="167" fontId="3" fillId="9" borderId="26" xfId="0" applyNumberFormat="1" applyFont="1" applyFill="1" applyBorder="1" applyAlignment="1">
      <alignment horizontal="right" vertical="center"/>
    </xf>
    <xf numFmtId="165" fontId="11" fillId="4" borderId="1" xfId="0" applyNumberFormat="1" applyFont="1" applyFill="1" applyBorder="1" applyAlignment="1" applyProtection="1">
      <alignment horizontal="center" vertical="center"/>
      <protection locked="0"/>
    </xf>
    <xf numFmtId="165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vertical="top" wrapText="1"/>
    </xf>
    <xf numFmtId="0" fontId="25" fillId="4" borderId="7" xfId="1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/>
    <xf numFmtId="0" fontId="5" fillId="5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Alignment="1" applyProtection="1">
      <alignment horizontal="right" vertical="center" wrapText="1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right" wrapText="1"/>
    </xf>
    <xf numFmtId="0" fontId="9" fillId="6" borderId="1" xfId="0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/>
    </xf>
    <xf numFmtId="0" fontId="5" fillId="2" borderId="8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2" fillId="6" borderId="25" xfId="0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14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33" fillId="0" borderId="0" xfId="0" applyFont="1"/>
    <xf numFmtId="0" fontId="33" fillId="0" borderId="0" xfId="0" applyFont="1" applyBorder="1"/>
    <xf numFmtId="0" fontId="33" fillId="13" borderId="22" xfId="0" applyFont="1" applyFill="1" applyBorder="1" applyAlignment="1"/>
    <xf numFmtId="0" fontId="33" fillId="13" borderId="24" xfId="0" applyFont="1" applyFill="1" applyBorder="1" applyAlignment="1"/>
    <xf numFmtId="0" fontId="33" fillId="13" borderId="21" xfId="0" applyFont="1" applyFill="1" applyBorder="1" applyAlignment="1"/>
    <xf numFmtId="0" fontId="34" fillId="0" borderId="0" xfId="2" applyFont="1" applyBorder="1" applyAlignment="1">
      <alignment vertical="center" wrapText="1"/>
    </xf>
    <xf numFmtId="0" fontId="33" fillId="13" borderId="17" xfId="0" applyFont="1" applyFill="1" applyBorder="1" applyAlignment="1" applyProtection="1">
      <protection locked="0"/>
    </xf>
    <xf numFmtId="0" fontId="33" fillId="13" borderId="26" xfId="0" applyFont="1" applyFill="1" applyBorder="1" applyAlignment="1" applyProtection="1">
      <protection locked="0"/>
    </xf>
    <xf numFmtId="0" fontId="33" fillId="13" borderId="23" xfId="0" applyFont="1" applyFill="1" applyBorder="1" applyAlignment="1"/>
    <xf numFmtId="0" fontId="35" fillId="13" borderId="18" xfId="0" applyFont="1" applyFill="1" applyBorder="1" applyAlignment="1"/>
    <xf numFmtId="0" fontId="4" fillId="0" borderId="0" xfId="0" applyFont="1" applyProtection="1"/>
    <xf numFmtId="0" fontId="28" fillId="0" borderId="0" xfId="0" applyFont="1" applyBorder="1" applyAlignment="1" applyProtection="1"/>
    <xf numFmtId="0" fontId="4" fillId="0" borderId="0" xfId="0" applyFont="1" applyAlignment="1" applyProtection="1"/>
    <xf numFmtId="0" fontId="28" fillId="0" borderId="0" xfId="0" applyFont="1" applyAlignment="1" applyProtection="1"/>
    <xf numFmtId="0" fontId="36" fillId="0" borderId="0" xfId="2" applyFont="1" applyBorder="1" applyAlignment="1" applyProtection="1">
      <alignment vertical="center" wrapText="1"/>
    </xf>
    <xf numFmtId="0" fontId="27" fillId="0" borderId="0" xfId="2" applyBorder="1" applyProtection="1"/>
    <xf numFmtId="0" fontId="36" fillId="0" borderId="0" xfId="2" applyFont="1" applyFill="1" applyBorder="1" applyAlignment="1" applyProtection="1"/>
    <xf numFmtId="0" fontId="4" fillId="0" borderId="0" xfId="0" applyFont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Border="1"/>
    <xf numFmtId="0" fontId="8" fillId="0" borderId="0" xfId="0" applyFont="1" applyFill="1" applyBorder="1"/>
    <xf numFmtId="166" fontId="4" fillId="0" borderId="0" xfId="0" applyNumberFormat="1" applyFont="1"/>
    <xf numFmtId="0" fontId="8" fillId="0" borderId="7" xfId="0" applyFont="1" applyBorder="1" applyAlignment="1"/>
    <xf numFmtId="0" fontId="8" fillId="0" borderId="1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2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Fill="1" applyBorder="1" applyProtection="1">
      <protection locked="0"/>
    </xf>
    <xf numFmtId="0" fontId="8" fillId="0" borderId="0" xfId="0" applyFont="1" applyAlignment="1"/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166" fontId="4" fillId="2" borderId="26" xfId="0" applyNumberFormat="1" applyFont="1" applyFill="1" applyBorder="1"/>
    <xf numFmtId="166" fontId="4" fillId="2" borderId="1" xfId="0" applyNumberFormat="1" applyFont="1" applyFill="1" applyBorder="1"/>
    <xf numFmtId="166" fontId="4" fillId="2" borderId="2" xfId="0" applyNumberFormat="1" applyFont="1" applyFill="1" applyBorder="1"/>
    <xf numFmtId="166" fontId="10" fillId="2" borderId="27" xfId="0" applyNumberFormat="1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</xf>
    <xf numFmtId="0" fontId="28" fillId="0" borderId="0" xfId="0" applyFont="1" applyBorder="1" applyAlignment="1">
      <alignment horizontal="left" vertical="top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right" vertical="center"/>
    </xf>
    <xf numFmtId="0" fontId="11" fillId="6" borderId="1" xfId="0" quotePrefix="1" applyFont="1" applyFill="1" applyBorder="1" applyAlignment="1" applyProtection="1">
      <alignment horizontal="right"/>
    </xf>
    <xf numFmtId="0" fontId="5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right" wrapText="1"/>
    </xf>
    <xf numFmtId="0" fontId="0" fillId="4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/>
    <xf numFmtId="0" fontId="7" fillId="0" borderId="0" xfId="0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9" fillId="3" borderId="7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left" wrapText="1"/>
    </xf>
    <xf numFmtId="0" fontId="14" fillId="4" borderId="1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/>
    </xf>
    <xf numFmtId="0" fontId="5" fillId="6" borderId="5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4" xfId="0" applyFont="1" applyFill="1" applyBorder="1" applyAlignment="1" applyProtection="1">
      <alignment horizontal="left" vertical="top" wrapText="1"/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165" fontId="11" fillId="4" borderId="1" xfId="0" applyNumberFormat="1" applyFont="1" applyFill="1" applyBorder="1" applyAlignment="1" applyProtection="1">
      <alignment horizontal="center" vertical="center"/>
      <protection locked="0"/>
    </xf>
    <xf numFmtId="165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right" wrapText="1"/>
    </xf>
    <xf numFmtId="0" fontId="9" fillId="3" borderId="1" xfId="0" applyFont="1" applyFill="1" applyBorder="1" applyAlignment="1" applyProtection="1">
      <alignment horizontal="right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center"/>
      <protection locked="0"/>
    </xf>
    <xf numFmtId="14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8" fillId="3" borderId="7" xfId="0" applyNumberFormat="1" applyFont="1" applyFill="1" applyBorder="1" applyAlignment="1" applyProtection="1">
      <alignment vertical="top" wrapText="1"/>
    </xf>
    <xf numFmtId="0" fontId="8" fillId="3" borderId="5" xfId="0" applyNumberFormat="1" applyFont="1" applyFill="1" applyBorder="1" applyAlignment="1" applyProtection="1">
      <alignment vertical="top" wrapText="1"/>
    </xf>
    <xf numFmtId="0" fontId="5" fillId="4" borderId="7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NumberFormat="1" applyFont="1" applyFill="1" applyBorder="1" applyAlignment="1" applyProtection="1">
      <alignment horizontal="center" vertical="top" wrapText="1"/>
    </xf>
    <xf numFmtId="0" fontId="8" fillId="3" borderId="5" xfId="0" applyNumberFormat="1" applyFont="1" applyFill="1" applyBorder="1" applyAlignment="1" applyProtection="1">
      <alignment horizontal="center" vertical="top" wrapText="1"/>
    </xf>
    <xf numFmtId="0" fontId="5" fillId="4" borderId="5" xfId="0" applyNumberFormat="1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horizontal="right" vertical="center"/>
    </xf>
    <xf numFmtId="0" fontId="16" fillId="7" borderId="12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center" wrapText="1"/>
    </xf>
    <xf numFmtId="0" fontId="5" fillId="11" borderId="18" xfId="0" applyFont="1" applyFill="1" applyBorder="1" applyAlignment="1" applyProtection="1">
      <alignment horizontal="center" vertical="center" wrapText="1"/>
    </xf>
    <xf numFmtId="0" fontId="5" fillId="11" borderId="23" xfId="0" applyFont="1" applyFill="1" applyBorder="1" applyAlignment="1" applyProtection="1">
      <alignment horizontal="center" vertical="center" wrapText="1"/>
    </xf>
    <xf numFmtId="0" fontId="5" fillId="11" borderId="17" xfId="0" applyFont="1" applyFill="1" applyBorder="1" applyAlignment="1" applyProtection="1">
      <alignment horizontal="center" vertical="center" wrapText="1"/>
    </xf>
    <xf numFmtId="0" fontId="5" fillId="11" borderId="19" xfId="0" applyFont="1" applyFill="1" applyBorder="1" applyAlignment="1" applyProtection="1">
      <alignment horizontal="center" vertical="center" wrapText="1"/>
    </xf>
    <xf numFmtId="0" fontId="5" fillId="11" borderId="0" xfId="0" applyFont="1" applyFill="1" applyBorder="1" applyAlignment="1" applyProtection="1">
      <alignment horizontal="center" vertical="center" wrapText="1"/>
    </xf>
    <xf numFmtId="0" fontId="5" fillId="11" borderId="20" xfId="0" applyFont="1" applyFill="1" applyBorder="1" applyAlignment="1" applyProtection="1">
      <alignment horizontal="center" vertical="center" wrapText="1"/>
    </xf>
    <xf numFmtId="0" fontId="5" fillId="11" borderId="21" xfId="0" applyFont="1" applyFill="1" applyBorder="1" applyAlignment="1" applyProtection="1">
      <alignment horizontal="center" vertical="center" wrapText="1"/>
    </xf>
    <xf numFmtId="0" fontId="5" fillId="11" borderId="24" xfId="0" applyFont="1" applyFill="1" applyBorder="1" applyAlignment="1" applyProtection="1">
      <alignment horizontal="center" vertical="center" wrapText="1"/>
    </xf>
    <xf numFmtId="0" fontId="5" fillId="11" borderId="22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5" fillId="4" borderId="1" xfId="1" applyFont="1" applyFill="1" applyBorder="1" applyAlignment="1" applyProtection="1">
      <alignment horizontal="center" vertical="center"/>
      <protection locked="0"/>
    </xf>
    <xf numFmtId="0" fontId="11" fillId="4" borderId="1" xfId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5" fillId="4" borderId="1" xfId="1" applyFont="1" applyFill="1" applyBorder="1" applyAlignment="1" applyProtection="1">
      <alignment horizontal="center"/>
      <protection locked="0"/>
    </xf>
    <xf numFmtId="0" fontId="26" fillId="4" borderId="1" xfId="1" applyFont="1" applyFill="1" applyBorder="1" applyAlignment="1" applyProtection="1">
      <alignment horizontal="center"/>
      <protection locked="0"/>
    </xf>
    <xf numFmtId="0" fontId="28" fillId="3" borderId="7" xfId="0" applyFont="1" applyFill="1" applyBorder="1" applyAlignment="1" applyProtection="1">
      <alignment horizontal="center"/>
    </xf>
    <xf numFmtId="0" fontId="28" fillId="3" borderId="3" xfId="0" applyFont="1" applyFill="1" applyBorder="1" applyAlignment="1" applyProtection="1">
      <alignment horizontal="center"/>
    </xf>
    <xf numFmtId="0" fontId="28" fillId="3" borderId="5" xfId="0" applyFont="1" applyFill="1" applyBorder="1" applyAlignment="1" applyProtection="1">
      <alignment horizontal="center"/>
    </xf>
    <xf numFmtId="0" fontId="2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3" borderId="7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29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166" fontId="4" fillId="0" borderId="1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6" fontId="4" fillId="0" borderId="30" xfId="0" applyNumberFormat="1" applyFont="1" applyBorder="1" applyAlignment="1">
      <alignment horizontal="right"/>
    </xf>
    <xf numFmtId="0" fontId="31" fillId="0" borderId="14" xfId="2" applyFont="1" applyFill="1" applyBorder="1" applyAlignment="1">
      <alignment horizontal="left" wrapText="1"/>
    </xf>
    <xf numFmtId="0" fontId="31" fillId="0" borderId="0" xfId="2" applyFont="1" applyFill="1" applyBorder="1" applyAlignment="1">
      <alignment horizontal="left" wrapText="1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Alignment="1" applyProtection="1">
      <alignment horizontal="left"/>
    </xf>
    <xf numFmtId="0" fontId="28" fillId="0" borderId="8" xfId="0" applyFont="1" applyBorder="1" applyAlignment="1" applyProtection="1">
      <alignment horizontal="left"/>
    </xf>
    <xf numFmtId="0" fontId="28" fillId="6" borderId="7" xfId="0" applyFont="1" applyFill="1" applyBorder="1" applyAlignment="1" applyProtection="1">
      <alignment horizontal="center"/>
    </xf>
    <xf numFmtId="0" fontId="28" fillId="6" borderId="3" xfId="0" applyFont="1" applyFill="1" applyBorder="1" applyAlignment="1" applyProtection="1">
      <alignment horizontal="center"/>
    </xf>
    <xf numFmtId="0" fontId="28" fillId="6" borderId="5" xfId="0" applyFont="1" applyFill="1" applyBorder="1" applyAlignment="1" applyProtection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8" fillId="8" borderId="27" xfId="0" applyFont="1" applyFill="1" applyBorder="1" applyAlignment="1">
      <alignment horizontal="right" vertical="center" wrapText="1"/>
    </xf>
    <xf numFmtId="0" fontId="8" fillId="8" borderId="29" xfId="0" applyFont="1" applyFill="1" applyBorder="1" applyAlignment="1">
      <alignment horizontal="right" vertical="center" wrapText="1"/>
    </xf>
    <xf numFmtId="0" fontId="2" fillId="6" borderId="25" xfId="0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8" fillId="2" borderId="27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top" wrapText="1" shrinkToFit="1"/>
    </xf>
    <xf numFmtId="0" fontId="4" fillId="0" borderId="4" xfId="0" applyFont="1" applyFill="1" applyBorder="1" applyAlignment="1">
      <alignment horizontal="left" vertical="top" wrapText="1" shrinkToFit="1"/>
    </xf>
    <xf numFmtId="0" fontId="4" fillId="0" borderId="1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 wrapText="1" shrinkToFit="1"/>
    </xf>
    <xf numFmtId="0" fontId="22" fillId="0" borderId="0" xfId="0" applyFont="1" applyFill="1" applyBorder="1" applyAlignment="1">
      <alignment horizontal="left" vertical="top" wrapText="1" shrinkToFit="1"/>
    </xf>
    <xf numFmtId="0" fontId="22" fillId="0" borderId="12" xfId="0" applyFont="1" applyFill="1" applyBorder="1" applyAlignment="1">
      <alignment horizontal="left" vertical="top" wrapText="1" shrinkToFit="1"/>
    </xf>
    <xf numFmtId="0" fontId="22" fillId="0" borderId="15" xfId="0" applyFont="1" applyFill="1" applyBorder="1" applyAlignment="1">
      <alignment horizontal="left" vertical="top" wrapText="1" shrinkToFit="1"/>
    </xf>
    <xf numFmtId="0" fontId="22" fillId="0" borderId="8" xfId="0" applyFont="1" applyFill="1" applyBorder="1" applyAlignment="1">
      <alignment horizontal="left" vertical="top" wrapText="1" shrinkToFit="1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2" fillId="0" borderId="15" xfId="0" applyFont="1" applyFill="1" applyBorder="1" applyAlignment="1">
      <alignment horizontal="left" vertical="center" wrapText="1" shrinkToFit="1"/>
    </xf>
    <xf numFmtId="0" fontId="4" fillId="0" borderId="8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7" fillId="0" borderId="0" xfId="0" applyFont="1" applyProtection="1"/>
    <xf numFmtId="0" fontId="37" fillId="0" borderId="0" xfId="0" applyFont="1" applyAlignment="1" applyProtection="1">
      <alignment wrapText="1"/>
    </xf>
    <xf numFmtId="1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Link" xfId="1" builtinId="8"/>
    <cellStyle name="Standard" xfId="0" builtinId="0"/>
    <cellStyle name="Standard 2" xfId="2"/>
  </cellStyles>
  <dxfs count="6">
    <dxf>
      <font>
        <b/>
        <i val="0"/>
        <u val="none"/>
        <color theme="0"/>
      </font>
      <fill>
        <patternFill>
          <bgColor rgb="FFC00000"/>
        </patternFill>
      </fill>
    </dxf>
    <dxf>
      <font>
        <b/>
        <i val="0"/>
        <color rgb="FFFF0000"/>
      </font>
    </dxf>
    <dxf>
      <font>
        <b/>
        <i val="0"/>
        <u val="none"/>
        <color theme="0"/>
      </font>
      <fill>
        <patternFill>
          <bgColor rgb="FFC00000"/>
        </patternFill>
      </fill>
    </dxf>
    <dxf>
      <font>
        <b/>
        <i val="0"/>
        <color rgb="FFFF0000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772581</xdr:colOff>
      <xdr:row>0</xdr:row>
      <xdr:rowOff>170393</xdr:rowOff>
    </xdr:from>
    <xdr:to>
      <xdr:col>10</xdr:col>
      <xdr:colOff>74081</xdr:colOff>
      <xdr:row>1</xdr:row>
      <xdr:rowOff>170393</xdr:rowOff>
    </xdr:to>
    <xdr:pic>
      <xdr:nvPicPr>
        <xdr:cNvPr id="1027" name="Grafik 1" descr="s02_01_ORIGINA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914" y="170393"/>
          <a:ext cx="1968501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31750</xdr:colOff>
      <xdr:row>18</xdr:row>
      <xdr:rowOff>103188</xdr:rowOff>
    </xdr:from>
    <xdr:to>
      <xdr:col>2</xdr:col>
      <xdr:colOff>931334</xdr:colOff>
      <xdr:row>21</xdr:row>
      <xdr:rowOff>272521</xdr:rowOff>
    </xdr:to>
    <xdr:cxnSp macro="">
      <xdr:nvCxnSpPr>
        <xdr:cNvPr id="3" name="Gewinkelte Verbindung 2"/>
        <xdr:cNvCxnSpPr/>
      </xdr:nvCxnSpPr>
      <xdr:spPr>
        <a:xfrm>
          <a:off x="3746500" y="4758532"/>
          <a:ext cx="899584" cy="693208"/>
        </a:xfrm>
        <a:prstGeom prst="bentConnector2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867834</xdr:colOff>
      <xdr:row>21</xdr:row>
      <xdr:rowOff>296333</xdr:rowOff>
    </xdr:from>
    <xdr:to>
      <xdr:col>2</xdr:col>
      <xdr:colOff>994834</xdr:colOff>
      <xdr:row>21</xdr:row>
      <xdr:rowOff>370417</xdr:rowOff>
    </xdr:to>
    <xdr:sp macro="" textlink="">
      <xdr:nvSpPr>
        <xdr:cNvPr id="4" name="Ellipse 3"/>
        <xdr:cNvSpPr/>
      </xdr:nvSpPr>
      <xdr:spPr>
        <a:xfrm>
          <a:off x="4582584" y="5376333"/>
          <a:ext cx="127000" cy="74084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A1:AD120"/>
  <sheetViews>
    <sheetView showGridLines="0" tabSelected="1" showWhiteSpace="0" zoomScaleNormal="100" zoomScaleSheetLayoutView="90" zoomScalePageLayoutView="80" workbookViewId="0">
      <selection activeCell="C4" sqref="C4"/>
    </sheetView>
  </sheetViews>
  <sheetFormatPr baseColWidth="10" defaultRowHeight="15" x14ac:dyDescent="0.25"/>
  <cols>
    <col min="1" max="1" width="26" style="8" customWidth="1"/>
    <col min="2" max="2" width="29.7109375" style="8" customWidth="1"/>
    <col min="3" max="3" width="24.85546875" style="8" customWidth="1"/>
    <col min="4" max="4" width="16.7109375" style="8" customWidth="1"/>
    <col min="5" max="10" width="13.28515625" style="8" customWidth="1"/>
    <col min="11" max="11" width="2.7109375" customWidth="1"/>
    <col min="18" max="25" width="11.42578125" style="8" customWidth="1"/>
    <col min="26" max="26" width="11.42578125" hidden="1" customWidth="1"/>
    <col min="27" max="32" width="11.42578125" customWidth="1"/>
  </cols>
  <sheetData>
    <row r="1" spans="1:29" ht="47.25" customHeight="1" x14ac:dyDescent="0.25">
      <c r="A1" s="219" t="s">
        <v>146</v>
      </c>
      <c r="B1" s="219"/>
      <c r="C1" s="219"/>
      <c r="D1" s="219"/>
      <c r="E1" s="219"/>
      <c r="F1" s="219"/>
      <c r="G1" s="219"/>
      <c r="H1" s="219"/>
      <c r="I1" s="45"/>
      <c r="J1" s="45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353" t="s">
        <v>200</v>
      </c>
      <c r="AA1" s="19"/>
      <c r="AB1" s="19"/>
      <c r="AC1" s="19"/>
    </row>
    <row r="2" spans="1:29" ht="15" customHeight="1" x14ac:dyDescent="0.25">
      <c r="A2" s="219"/>
      <c r="B2" s="219"/>
      <c r="C2" s="219"/>
      <c r="D2" s="219"/>
      <c r="E2" s="219"/>
      <c r="F2" s="219"/>
      <c r="G2" s="219"/>
      <c r="H2" s="219"/>
      <c r="I2" s="20"/>
      <c r="J2" s="2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352">
        <v>2022</v>
      </c>
      <c r="AA2" s="19"/>
      <c r="AB2" s="19"/>
      <c r="AC2" s="19"/>
    </row>
    <row r="3" spans="1:29" s="8" customFormat="1" ht="15" customHeight="1" x14ac:dyDescent="0.25">
      <c r="A3" s="43"/>
      <c r="B3" s="43"/>
      <c r="C3" s="43"/>
      <c r="D3" s="43"/>
      <c r="E3" s="43"/>
      <c r="F3" s="43"/>
      <c r="G3" s="43"/>
      <c r="H3" s="20"/>
      <c r="I3" s="20"/>
      <c r="J3" s="20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352">
        <v>2023</v>
      </c>
      <c r="AA3" s="19"/>
      <c r="AB3" s="19"/>
      <c r="AC3" s="19"/>
    </row>
    <row r="4" spans="1:29" ht="15.75" x14ac:dyDescent="0.25">
      <c r="A4" s="238" t="s">
        <v>198</v>
      </c>
      <c r="B4" s="239"/>
      <c r="C4" s="354">
        <v>2022</v>
      </c>
      <c r="D4" s="236"/>
      <c r="E4" s="237"/>
      <c r="F4" s="237"/>
      <c r="G4" s="237"/>
      <c r="H4" s="237"/>
      <c r="I4" s="237"/>
      <c r="J4" s="23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352">
        <v>2024</v>
      </c>
      <c r="AA4" s="19"/>
      <c r="AB4" s="19"/>
      <c r="AC4" s="19"/>
    </row>
    <row r="5" spans="1:29" ht="15" customHeight="1" x14ac:dyDescent="0.25">
      <c r="A5" s="240" t="s">
        <v>122</v>
      </c>
      <c r="B5" s="240"/>
      <c r="C5" s="240"/>
      <c r="D5" s="240"/>
      <c r="E5" s="240"/>
      <c r="F5" s="240"/>
      <c r="G5" s="240"/>
      <c r="H5" s="240"/>
      <c r="I5" s="240"/>
      <c r="J5" s="240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52">
        <v>2025</v>
      </c>
      <c r="AA5" s="19"/>
      <c r="AB5" s="19"/>
      <c r="AC5" s="19"/>
    </row>
    <row r="6" spans="1:29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352">
        <v>2026</v>
      </c>
      <c r="AA6" s="19"/>
      <c r="AB6" s="19"/>
      <c r="AC6" s="19"/>
    </row>
    <row r="7" spans="1:29" ht="15.75" thickBot="1" x14ac:dyDescent="0.3">
      <c r="A7" s="21" t="s">
        <v>120</v>
      </c>
      <c r="B7" s="21"/>
      <c r="C7" s="21" t="s">
        <v>121</v>
      </c>
      <c r="D7" s="22"/>
      <c r="E7" s="22"/>
      <c r="F7" s="22"/>
      <c r="G7" s="22"/>
      <c r="H7" s="20"/>
      <c r="I7" s="20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352">
        <v>2027</v>
      </c>
      <c r="AA7" s="19"/>
      <c r="AB7" s="19"/>
      <c r="AC7" s="19"/>
    </row>
    <row r="8" spans="1:29" ht="15" customHeight="1" x14ac:dyDescent="0.25">
      <c r="A8" s="25" t="s">
        <v>96</v>
      </c>
      <c r="B8" s="167"/>
      <c r="C8" s="25" t="s">
        <v>97</v>
      </c>
      <c r="D8" s="259"/>
      <c r="E8" s="259"/>
      <c r="F8" s="259"/>
      <c r="G8" s="1"/>
      <c r="H8" s="241" t="s">
        <v>86</v>
      </c>
      <c r="I8" s="242"/>
      <c r="J8" s="243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352">
        <v>2028</v>
      </c>
      <c r="AA8" s="19"/>
      <c r="AB8" s="19"/>
      <c r="AC8" s="19"/>
    </row>
    <row r="9" spans="1:29" x14ac:dyDescent="0.25">
      <c r="A9" s="25" t="s">
        <v>3</v>
      </c>
      <c r="B9" s="41"/>
      <c r="C9" s="25" t="s">
        <v>3</v>
      </c>
      <c r="D9" s="259"/>
      <c r="E9" s="259"/>
      <c r="F9" s="259"/>
      <c r="G9" s="1"/>
      <c r="H9" s="244"/>
      <c r="I9" s="245"/>
      <c r="J9" s="24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352">
        <v>2029</v>
      </c>
      <c r="AA9" s="19"/>
      <c r="AB9" s="19"/>
      <c r="AC9" s="19"/>
    </row>
    <row r="10" spans="1:29" x14ac:dyDescent="0.25">
      <c r="A10" s="25" t="s">
        <v>4</v>
      </c>
      <c r="B10" s="41"/>
      <c r="C10" s="25" t="s">
        <v>4</v>
      </c>
      <c r="D10" s="259"/>
      <c r="E10" s="259"/>
      <c r="F10" s="259"/>
      <c r="G10" s="1"/>
      <c r="H10" s="244"/>
      <c r="I10" s="245"/>
      <c r="J10" s="246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352">
        <v>2030</v>
      </c>
      <c r="AA10" s="19"/>
      <c r="AB10" s="19"/>
      <c r="AC10" s="19"/>
    </row>
    <row r="11" spans="1:29" ht="15.75" thickBot="1" x14ac:dyDescent="0.3">
      <c r="A11" s="25" t="s">
        <v>23</v>
      </c>
      <c r="B11" s="41" t="s">
        <v>55</v>
      </c>
      <c r="C11" s="25" t="s">
        <v>23</v>
      </c>
      <c r="D11" s="259" t="s">
        <v>55</v>
      </c>
      <c r="E11" s="259"/>
      <c r="F11" s="259"/>
      <c r="G11" s="1"/>
      <c r="H11" s="247"/>
      <c r="I11" s="248"/>
      <c r="J11" s="24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7.25" customHeight="1" x14ac:dyDescent="0.25">
      <c r="A12" s="25" t="s">
        <v>6</v>
      </c>
      <c r="B12" s="41"/>
      <c r="C12" s="25" t="s">
        <v>6</v>
      </c>
      <c r="D12" s="259"/>
      <c r="E12" s="259"/>
      <c r="F12" s="259"/>
      <c r="G12" s="1"/>
      <c r="H12" s="250" t="str">
        <f>IF(G27&gt;B17,"BE überschritten","Im Rahmen der BE")</f>
        <v>Im Rahmen der BE</v>
      </c>
      <c r="I12" s="251"/>
      <c r="J12" s="25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" customHeight="1" x14ac:dyDescent="0.25">
      <c r="A13" s="25" t="s">
        <v>13</v>
      </c>
      <c r="B13" s="41"/>
      <c r="C13" s="25" t="s">
        <v>13</v>
      </c>
      <c r="D13" s="259"/>
      <c r="E13" s="259"/>
      <c r="F13" s="259"/>
      <c r="G13" s="1"/>
      <c r="H13" s="253"/>
      <c r="I13" s="254"/>
      <c r="J13" s="25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" customHeight="1" x14ac:dyDescent="0.25">
      <c r="A14" s="25" t="s">
        <v>5</v>
      </c>
      <c r="B14" s="91"/>
      <c r="C14" s="25" t="s">
        <v>5</v>
      </c>
      <c r="D14" s="260"/>
      <c r="E14" s="261"/>
      <c r="F14" s="261"/>
      <c r="G14" s="1"/>
      <c r="H14" s="253"/>
      <c r="I14" s="254"/>
      <c r="J14" s="25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23.25" customHeight="1" thickBot="1" x14ac:dyDescent="0.3">
      <c r="A15" s="20"/>
      <c r="B15" s="23"/>
      <c r="C15" s="20"/>
      <c r="D15" s="20"/>
      <c r="E15" s="20"/>
      <c r="F15" s="1"/>
      <c r="G15" s="1"/>
      <c r="H15" s="256"/>
      <c r="I15" s="257"/>
      <c r="J15" s="25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5" customHeight="1" x14ac:dyDescent="0.25">
      <c r="A16" s="21" t="s">
        <v>123</v>
      </c>
      <c r="B16" s="1"/>
      <c r="C16" s="23"/>
      <c r="D16" s="23"/>
      <c r="E16" s="23"/>
      <c r="F16" s="1"/>
      <c r="G16" s="1"/>
      <c r="H16" s="1"/>
      <c r="I16" s="1"/>
      <c r="J16" s="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30" customHeight="1" x14ac:dyDescent="0.25">
      <c r="A17" s="36" t="s">
        <v>56</v>
      </c>
      <c r="B17" s="42"/>
      <c r="C17" s="35" t="s">
        <v>106</v>
      </c>
      <c r="D17" s="46"/>
      <c r="E17" s="223" t="s">
        <v>95</v>
      </c>
      <c r="F17" s="224"/>
      <c r="G17" s="225"/>
      <c r="H17" s="226"/>
      <c r="I17" s="227"/>
      <c r="J17" s="22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8" customFormat="1" ht="51.75" customHeight="1" x14ac:dyDescent="0.25">
      <c r="A18" s="229" t="s">
        <v>140</v>
      </c>
      <c r="B18" s="230"/>
      <c r="C18" s="231"/>
      <c r="D18" s="232"/>
      <c r="E18" s="233" t="s">
        <v>75</v>
      </c>
      <c r="F18" s="234"/>
      <c r="G18" s="231"/>
      <c r="H18" s="232"/>
      <c r="I18" s="232"/>
      <c r="J18" s="235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6.5" customHeight="1" x14ac:dyDescent="0.25">
      <c r="A19" s="37" t="s">
        <v>64</v>
      </c>
      <c r="B19" s="92">
        <f>B17-G18</f>
        <v>0</v>
      </c>
      <c r="C19" s="33"/>
      <c r="D19" s="33"/>
      <c r="E19" s="222"/>
      <c r="F19" s="222"/>
      <c r="G19" s="222"/>
      <c r="H19" s="222"/>
      <c r="I19" s="222"/>
      <c r="J19" s="22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8" customFormat="1" ht="10.5" customHeight="1" x14ac:dyDescent="0.25">
      <c r="A20" s="1"/>
      <c r="B20" s="1"/>
      <c r="C20" s="34"/>
      <c r="D20" s="34"/>
      <c r="E20" s="89"/>
      <c r="F20" s="89"/>
      <c r="G20" s="89"/>
      <c r="H20" s="89"/>
      <c r="I20" s="89"/>
      <c r="J20" s="8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8" customFormat="1" ht="14.25" customHeight="1" x14ac:dyDescent="0.25">
      <c r="A21" s="173" t="s">
        <v>141</v>
      </c>
      <c r="B21" s="173"/>
      <c r="C21" s="24"/>
      <c r="D21" s="24"/>
      <c r="E21" s="24"/>
      <c r="F21" s="24"/>
      <c r="G21" s="24"/>
      <c r="H21" s="24"/>
      <c r="I21" s="24"/>
      <c r="J21" s="24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8" customFormat="1" ht="106.5" customHeight="1" x14ac:dyDescent="0.25">
      <c r="A22" s="171"/>
      <c r="B22" s="172"/>
      <c r="C22" s="95" t="s">
        <v>117</v>
      </c>
      <c r="D22" s="162" t="s">
        <v>115</v>
      </c>
      <c r="E22" s="95" t="s">
        <v>116</v>
      </c>
      <c r="F22" s="165" t="s">
        <v>118</v>
      </c>
      <c r="G22" s="165" t="s">
        <v>119</v>
      </c>
      <c r="H22" s="221" t="s">
        <v>114</v>
      </c>
      <c r="I22" s="221"/>
      <c r="J22" s="22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8" customFormat="1" ht="14.25" customHeight="1" x14ac:dyDescent="0.25">
      <c r="A23" s="200" t="s">
        <v>99</v>
      </c>
      <c r="B23" s="200"/>
      <c r="C23" s="96"/>
      <c r="D23" s="163">
        <f>SUM('Anlage Gruppen'!D20:L20)</f>
        <v>0</v>
      </c>
      <c r="E23" s="96"/>
      <c r="F23" s="163">
        <f>SUM('Anlage Gruppen'!D24:L24)</f>
        <v>0</v>
      </c>
      <c r="G23" s="166">
        <f>SUM(D23,F23)</f>
        <v>0</v>
      </c>
      <c r="H23" s="221"/>
      <c r="I23" s="221"/>
      <c r="J23" s="22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8" customFormat="1" ht="14.25" customHeight="1" x14ac:dyDescent="0.25">
      <c r="A24" s="199" t="s">
        <v>100</v>
      </c>
      <c r="B24" s="199"/>
      <c r="C24" s="97"/>
      <c r="D24" s="163">
        <f>SUM('Anlage Gruppen'!D21:L21)</f>
        <v>0</v>
      </c>
      <c r="E24" s="97"/>
      <c r="F24" s="163">
        <f>SUM('Anlage Gruppen'!D25:L25)</f>
        <v>0</v>
      </c>
      <c r="G24" s="166">
        <f>SUM(D24,F24)</f>
        <v>0</v>
      </c>
      <c r="H24" s="221"/>
      <c r="I24" s="221"/>
      <c r="J24" s="22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8" customFormat="1" ht="14.25" customHeight="1" x14ac:dyDescent="0.25">
      <c r="A25" s="200" t="s">
        <v>98</v>
      </c>
      <c r="B25" s="200"/>
      <c r="C25" s="96"/>
      <c r="D25" s="163">
        <f>SUM('Anlage Gruppen'!D22:L22)</f>
        <v>0</v>
      </c>
      <c r="E25" s="96"/>
      <c r="F25" s="163">
        <f>SUM('Anlage Gruppen'!D26:L26)</f>
        <v>0</v>
      </c>
      <c r="G25" s="166">
        <f>SUM(D25,F25)</f>
        <v>0</v>
      </c>
      <c r="H25" s="221"/>
      <c r="I25" s="221"/>
      <c r="J25" s="22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8" customFormat="1" ht="14.25" customHeight="1" x14ac:dyDescent="0.25">
      <c r="A26" s="200" t="s">
        <v>17</v>
      </c>
      <c r="B26" s="200"/>
      <c r="C26" s="96"/>
      <c r="D26" s="163">
        <f>SUM('Anlage Gruppen'!D23:L23)</f>
        <v>0</v>
      </c>
      <c r="E26" s="98"/>
      <c r="F26" s="163">
        <f>SUM('Anlage Gruppen'!D27:L27)</f>
        <v>0</v>
      </c>
      <c r="G26" s="166">
        <f>SUM(D26,F26)</f>
        <v>0</v>
      </c>
      <c r="H26" s="221"/>
      <c r="I26" s="221"/>
      <c r="J26" s="22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8" customFormat="1" ht="14.25" customHeight="1" x14ac:dyDescent="0.25">
      <c r="A27" s="220"/>
      <c r="B27" s="220"/>
      <c r="C27" s="99">
        <f>SUM(C23:C26)</f>
        <v>0</v>
      </c>
      <c r="D27" s="164">
        <f t="shared" ref="D27" si="0">SUM(D23:D26)</f>
        <v>0</v>
      </c>
      <c r="E27" s="99">
        <f>SUM(E23:E26)</f>
        <v>0</v>
      </c>
      <c r="F27" s="164">
        <f>SUM(F23:F26)</f>
        <v>0</v>
      </c>
      <c r="G27" s="166">
        <f>SUM(G23:G26)</f>
        <v>0</v>
      </c>
      <c r="H27" s="221"/>
      <c r="I27" s="221"/>
      <c r="J27" s="221"/>
      <c r="K27" s="19"/>
      <c r="L27" s="19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8" customFormat="1" ht="14.25" customHeight="1" x14ac:dyDescent="0.25">
      <c r="A28" s="44"/>
      <c r="B28" s="44"/>
      <c r="C28" s="1"/>
      <c r="D28" s="1"/>
      <c r="E28" s="1"/>
      <c r="F28" s="1"/>
      <c r="G28" s="1"/>
      <c r="H28" s="20"/>
      <c r="I28" s="20"/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8" customFormat="1" ht="14.25" customHeight="1" x14ac:dyDescent="0.25">
      <c r="A29" s="18"/>
      <c r="B29" s="18"/>
      <c r="C29" s="1"/>
      <c r="D29" s="1"/>
      <c r="E29" s="1"/>
      <c r="F29" s="1"/>
      <c r="G29" s="1"/>
      <c r="H29" s="20"/>
      <c r="I29" s="20"/>
      <c r="J29" s="2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8" customFormat="1" ht="14.25" customHeight="1" x14ac:dyDescent="0.25">
      <c r="A30" s="18"/>
      <c r="B30" s="18"/>
      <c r="C30" s="39"/>
      <c r="D30" s="39"/>
      <c r="E30" s="39"/>
      <c r="F30" s="39"/>
      <c r="G30" s="39"/>
      <c r="H30" s="20"/>
      <c r="I30" s="20"/>
      <c r="J30" s="2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8" customFormat="1" ht="14.25" customHeight="1" x14ac:dyDescent="0.25">
      <c r="A31" s="200" t="s">
        <v>128</v>
      </c>
      <c r="B31" s="200"/>
      <c r="C31" s="100">
        <f>C23-G23</f>
        <v>0</v>
      </c>
      <c r="D31" s="218" t="s">
        <v>130</v>
      </c>
      <c r="E31" s="218"/>
      <c r="F31" s="218"/>
      <c r="G31" s="39"/>
      <c r="H31" s="90"/>
      <c r="I31" s="39"/>
      <c r="J31" s="39"/>
      <c r="K31" s="3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8" customFormat="1" ht="14.25" customHeight="1" x14ac:dyDescent="0.25">
      <c r="A32" s="199" t="s">
        <v>129</v>
      </c>
      <c r="B32" s="199"/>
      <c r="C32" s="100">
        <f>C24-G24</f>
        <v>0</v>
      </c>
      <c r="D32" s="218"/>
      <c r="E32" s="218"/>
      <c r="F32" s="218"/>
      <c r="G32" s="39"/>
      <c r="H32" s="39"/>
      <c r="I32" s="39"/>
      <c r="J32" s="39"/>
      <c r="K32" s="3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8" customFormat="1" ht="14.25" customHeight="1" x14ac:dyDescent="0.25">
      <c r="A33" s="200" t="s">
        <v>131</v>
      </c>
      <c r="B33" s="200"/>
      <c r="C33" s="100">
        <f>C25-G25</f>
        <v>0</v>
      </c>
      <c r="D33" s="218"/>
      <c r="E33" s="218"/>
      <c r="F33" s="218"/>
      <c r="G33" s="39"/>
      <c r="H33" s="39"/>
      <c r="I33" s="39"/>
      <c r="J33" s="39"/>
      <c r="K33" s="3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8" customFormat="1" ht="14.25" customHeight="1" x14ac:dyDescent="0.25">
      <c r="A34" s="200" t="s">
        <v>105</v>
      </c>
      <c r="B34" s="200"/>
      <c r="C34" s="100">
        <f>C26-G26</f>
        <v>0</v>
      </c>
      <c r="D34" s="218"/>
      <c r="E34" s="218"/>
      <c r="F34" s="218"/>
      <c r="G34" s="39"/>
      <c r="H34" s="101"/>
      <c r="I34" s="39"/>
      <c r="J34" s="39"/>
      <c r="K34" s="3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8" customFormat="1" ht="6.75" customHeight="1" x14ac:dyDescent="0.25">
      <c r="A35" s="93"/>
      <c r="B35" s="93"/>
      <c r="C35" s="39"/>
      <c r="D35" s="218"/>
      <c r="E35" s="218"/>
      <c r="F35" s="218"/>
      <c r="G35" s="39"/>
      <c r="H35" s="39"/>
      <c r="I35" s="39"/>
      <c r="J35" s="39"/>
      <c r="K35" s="3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8" customFormat="1" ht="32.25" customHeight="1" x14ac:dyDescent="0.25">
      <c r="A36" s="94" t="s">
        <v>145</v>
      </c>
      <c r="B36" s="93"/>
      <c r="C36" s="38"/>
      <c r="D36" s="218"/>
      <c r="E36" s="218"/>
      <c r="F36" s="218"/>
      <c r="G36" s="38"/>
      <c r="H36" s="38"/>
      <c r="I36" s="38"/>
      <c r="J36" s="38"/>
      <c r="K36" s="1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9.5" customHeight="1" x14ac:dyDescent="0.25">
      <c r="A37" s="26" t="s">
        <v>144</v>
      </c>
      <c r="B37" s="26"/>
      <c r="C37" s="26"/>
      <c r="D37" s="31"/>
      <c r="E37" s="26"/>
      <c r="F37" s="26"/>
      <c r="G37" s="20"/>
      <c r="H37" s="20"/>
      <c r="I37" s="20"/>
      <c r="J37" s="20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s="8" customFormat="1" ht="15.75" customHeight="1" x14ac:dyDescent="0.25">
      <c r="A38" s="198" t="s">
        <v>18</v>
      </c>
      <c r="B38" s="198"/>
      <c r="C38" s="27" t="s">
        <v>7</v>
      </c>
      <c r="D38" s="52">
        <v>44</v>
      </c>
      <c r="E38" s="212" t="s">
        <v>101</v>
      </c>
      <c r="F38" s="213"/>
      <c r="G38" s="213"/>
      <c r="H38" s="214"/>
      <c r="I38" s="27" t="s">
        <v>7</v>
      </c>
      <c r="J38" s="52"/>
      <c r="K38" s="26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8" customFormat="1" ht="15.75" customHeight="1" x14ac:dyDescent="0.25">
      <c r="A39" s="198"/>
      <c r="B39" s="198"/>
      <c r="C39" s="27" t="s">
        <v>8</v>
      </c>
      <c r="D39" s="52">
        <v>44</v>
      </c>
      <c r="E39" s="215"/>
      <c r="F39" s="216"/>
      <c r="G39" s="216"/>
      <c r="H39" s="217"/>
      <c r="I39" s="27" t="s">
        <v>8</v>
      </c>
      <c r="J39" s="52"/>
      <c r="K39" s="26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8" customFormat="1" ht="21" customHeight="1" x14ac:dyDescent="0.25">
      <c r="A40" s="26" t="s">
        <v>142</v>
      </c>
      <c r="B40" s="26"/>
      <c r="C40" s="26"/>
      <c r="D40" s="26"/>
      <c r="E40" s="26"/>
      <c r="F40" s="26"/>
      <c r="G40" s="20"/>
      <c r="H40" s="20"/>
      <c r="I40" s="20"/>
      <c r="J40" s="20"/>
      <c r="K40" s="2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8" customFormat="1" x14ac:dyDescent="0.25">
      <c r="A41" s="205" t="s">
        <v>24</v>
      </c>
      <c r="B41" s="206"/>
      <c r="C41" s="210" t="s">
        <v>19</v>
      </c>
      <c r="D41" s="209" t="s">
        <v>54</v>
      </c>
      <c r="E41" s="209"/>
      <c r="F41" s="209" t="s">
        <v>20</v>
      </c>
      <c r="G41" s="209"/>
      <c r="H41" s="47"/>
      <c r="I41" s="47"/>
      <c r="J41" s="4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s="8" customFormat="1" ht="0.75" customHeight="1" x14ac:dyDescent="0.25">
      <c r="A42" s="207"/>
      <c r="B42" s="208"/>
      <c r="C42" s="211"/>
      <c r="D42" s="209"/>
      <c r="E42" s="209"/>
      <c r="F42" s="209"/>
      <c r="G42" s="209"/>
      <c r="H42" s="47"/>
      <c r="I42" s="47"/>
      <c r="J42" s="47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8" customFormat="1" x14ac:dyDescent="0.25">
      <c r="A43" s="177" t="s">
        <v>88</v>
      </c>
      <c r="B43" s="178"/>
      <c r="C43" s="88"/>
      <c r="D43" s="197"/>
      <c r="E43" s="197"/>
      <c r="F43" s="197"/>
      <c r="G43" s="197"/>
      <c r="H43" s="47"/>
      <c r="I43" s="47"/>
      <c r="J43" s="47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8" customFormat="1" x14ac:dyDescent="0.25">
      <c r="A44" s="177" t="s">
        <v>102</v>
      </c>
      <c r="B44" s="178"/>
      <c r="C44" s="87"/>
      <c r="D44" s="196"/>
      <c r="E44" s="196"/>
      <c r="F44" s="196"/>
      <c r="G44" s="196"/>
      <c r="H44" s="47"/>
      <c r="I44" s="47"/>
      <c r="J44" s="4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8" customFormat="1" x14ac:dyDescent="0.25">
      <c r="A45" s="177" t="s">
        <v>103</v>
      </c>
      <c r="B45" s="178"/>
      <c r="C45" s="87"/>
      <c r="D45" s="196"/>
      <c r="E45" s="196"/>
      <c r="F45" s="196"/>
      <c r="G45" s="196"/>
      <c r="H45" s="47"/>
      <c r="I45" s="47"/>
      <c r="J45" s="4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8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x14ac:dyDescent="0.25">
      <c r="A47" s="26" t="s">
        <v>143</v>
      </c>
      <c r="B47" s="26"/>
      <c r="C47" s="26"/>
      <c r="D47" s="26"/>
      <c r="E47" s="26"/>
      <c r="F47" s="26"/>
      <c r="G47" s="20"/>
      <c r="H47" s="20"/>
      <c r="I47" s="20"/>
      <c r="J47" s="2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5" customHeight="1" x14ac:dyDescent="0.25">
      <c r="A48" s="181" t="s">
        <v>124</v>
      </c>
      <c r="B48" s="182"/>
      <c r="C48" s="187"/>
      <c r="D48" s="188"/>
      <c r="E48" s="188"/>
      <c r="F48" s="188"/>
      <c r="G48" s="188"/>
      <c r="H48" s="188"/>
      <c r="I48" s="188"/>
      <c r="J48" s="189"/>
    </row>
    <row r="49" spans="1:10" ht="15" customHeight="1" x14ac:dyDescent="0.25">
      <c r="A49" s="183"/>
      <c r="B49" s="184"/>
      <c r="C49" s="190"/>
      <c r="D49" s="191"/>
      <c r="E49" s="191"/>
      <c r="F49" s="191"/>
      <c r="G49" s="191"/>
      <c r="H49" s="191"/>
      <c r="I49" s="191"/>
      <c r="J49" s="192"/>
    </row>
    <row r="50" spans="1:10" s="8" customFormat="1" ht="15" customHeight="1" x14ac:dyDescent="0.25">
      <c r="A50" s="183"/>
      <c r="B50" s="184"/>
      <c r="C50" s="190"/>
      <c r="D50" s="191"/>
      <c r="E50" s="191"/>
      <c r="F50" s="191"/>
      <c r="G50" s="191"/>
      <c r="H50" s="191"/>
      <c r="I50" s="191"/>
      <c r="J50" s="192"/>
    </row>
    <row r="51" spans="1:10" s="8" customFormat="1" ht="15" customHeight="1" x14ac:dyDescent="0.25">
      <c r="A51" s="183"/>
      <c r="B51" s="184"/>
      <c r="C51" s="190"/>
      <c r="D51" s="191"/>
      <c r="E51" s="191"/>
      <c r="F51" s="191"/>
      <c r="G51" s="191"/>
      <c r="H51" s="191"/>
      <c r="I51" s="191"/>
      <c r="J51" s="192"/>
    </row>
    <row r="52" spans="1:10" s="8" customFormat="1" ht="15" customHeight="1" x14ac:dyDescent="0.25">
      <c r="A52" s="183"/>
      <c r="B52" s="184"/>
      <c r="C52" s="190"/>
      <c r="D52" s="191"/>
      <c r="E52" s="191"/>
      <c r="F52" s="191"/>
      <c r="G52" s="191"/>
      <c r="H52" s="191"/>
      <c r="I52" s="191"/>
      <c r="J52" s="192"/>
    </row>
    <row r="53" spans="1:10" ht="15" customHeight="1" x14ac:dyDescent="0.25">
      <c r="A53" s="183"/>
      <c r="B53" s="184"/>
      <c r="C53" s="190"/>
      <c r="D53" s="191"/>
      <c r="E53" s="191"/>
      <c r="F53" s="191"/>
      <c r="G53" s="191"/>
      <c r="H53" s="191"/>
      <c r="I53" s="191"/>
      <c r="J53" s="192"/>
    </row>
    <row r="54" spans="1:10" ht="36" customHeight="1" x14ac:dyDescent="0.25">
      <c r="A54" s="185"/>
      <c r="B54" s="186"/>
      <c r="C54" s="193"/>
      <c r="D54" s="194"/>
      <c r="E54" s="194"/>
      <c r="F54" s="194"/>
      <c r="G54" s="194"/>
      <c r="H54" s="194"/>
      <c r="I54" s="194"/>
      <c r="J54" s="195"/>
    </row>
    <row r="55" spans="1:10" s="16" customFormat="1" x14ac:dyDescent="0.25">
      <c r="A55" s="29"/>
      <c r="B55" s="29"/>
      <c r="C55" s="30"/>
      <c r="D55" s="30"/>
      <c r="E55" s="30"/>
      <c r="F55" s="30"/>
      <c r="G55" s="5"/>
      <c r="H55" s="5"/>
      <c r="I55" s="5"/>
      <c r="J55" s="5"/>
    </row>
    <row r="56" spans="1:10" s="8" customFormat="1" x14ac:dyDescent="0.25">
      <c r="A56" s="31"/>
      <c r="B56" s="31"/>
      <c r="C56" s="31"/>
      <c r="D56" s="31"/>
      <c r="E56" s="31"/>
      <c r="F56" s="31"/>
      <c r="G56" s="13"/>
      <c r="H56" s="10"/>
      <c r="I56" s="10"/>
      <c r="J56" s="10"/>
    </row>
    <row r="57" spans="1:10" ht="15" customHeight="1" x14ac:dyDescent="0.25">
      <c r="A57" s="175" t="s">
        <v>125</v>
      </c>
      <c r="B57" s="175"/>
      <c r="C57" s="175"/>
      <c r="D57" s="176"/>
      <c r="E57" s="32"/>
      <c r="F57" s="32"/>
      <c r="G57" s="13"/>
      <c r="H57" s="12"/>
      <c r="I57" s="12"/>
      <c r="J57" s="12"/>
    </row>
    <row r="58" spans="1:10" s="8" customFormat="1" x14ac:dyDescent="0.25">
      <c r="A58" s="179" t="s">
        <v>132</v>
      </c>
      <c r="B58" s="180"/>
      <c r="C58" s="180"/>
      <c r="D58" s="203"/>
      <c r="E58" s="204"/>
      <c r="F58" s="13"/>
      <c r="G58" s="13"/>
      <c r="H58" s="14"/>
      <c r="I58" s="14"/>
      <c r="J58" s="14"/>
    </row>
    <row r="59" spans="1:10" s="8" customFormat="1" ht="15" customHeight="1" x14ac:dyDescent="0.25">
      <c r="A59" s="179" t="s">
        <v>133</v>
      </c>
      <c r="B59" s="180"/>
      <c r="C59" s="180"/>
      <c r="D59" s="201" t="s">
        <v>55</v>
      </c>
      <c r="E59" s="202"/>
      <c r="F59" s="13"/>
      <c r="G59" s="17"/>
      <c r="H59" s="13"/>
      <c r="I59" s="49"/>
      <c r="J59" s="49"/>
    </row>
    <row r="60" spans="1:10" s="8" customFormat="1" ht="27" customHeight="1" x14ac:dyDescent="0.25">
      <c r="A60" s="263" t="s">
        <v>139</v>
      </c>
      <c r="B60" s="264"/>
      <c r="C60" s="264"/>
      <c r="D60" s="201" t="s">
        <v>55</v>
      </c>
      <c r="E60" s="202"/>
      <c r="F60" s="13"/>
      <c r="G60" s="5"/>
      <c r="H60" s="13"/>
      <c r="I60" s="49"/>
      <c r="J60" s="49"/>
    </row>
    <row r="61" spans="1:10" s="16" customFormat="1" ht="30.75" customHeight="1" x14ac:dyDescent="0.25">
      <c r="A61" s="179" t="s">
        <v>150</v>
      </c>
      <c r="B61" s="180"/>
      <c r="C61" s="180"/>
      <c r="D61" s="201" t="s">
        <v>55</v>
      </c>
      <c r="E61" s="202"/>
      <c r="F61" s="17"/>
      <c r="G61" s="17"/>
      <c r="H61" s="17"/>
      <c r="I61" s="48"/>
      <c r="J61" s="48"/>
    </row>
    <row r="62" spans="1:10" x14ac:dyDescent="0.25">
      <c r="A62" s="4"/>
      <c r="B62" s="4"/>
      <c r="C62" s="4"/>
      <c r="D62" s="4"/>
      <c r="E62" s="4"/>
      <c r="F62" s="4"/>
      <c r="G62" s="2"/>
      <c r="H62" s="3"/>
      <c r="I62" s="3"/>
      <c r="J62" s="3"/>
    </row>
    <row r="63" spans="1:10" ht="15" customHeight="1" x14ac:dyDescent="0.25">
      <c r="A63" s="265" t="s">
        <v>126</v>
      </c>
      <c r="B63" s="266"/>
      <c r="C63" s="12"/>
      <c r="D63" s="12"/>
      <c r="E63" s="12"/>
      <c r="F63" s="12"/>
      <c r="G63" s="12"/>
      <c r="H63" s="12"/>
      <c r="I63" s="12"/>
      <c r="J63" s="12"/>
    </row>
    <row r="64" spans="1:10" s="8" customFormat="1" x14ac:dyDescent="0.25">
      <c r="A64" s="11" t="s">
        <v>3</v>
      </c>
      <c r="B64" s="174"/>
      <c r="C64" s="174"/>
      <c r="D64" s="174"/>
      <c r="E64" s="174"/>
      <c r="F64" s="1"/>
      <c r="G64" s="1"/>
      <c r="H64" s="1"/>
      <c r="I64" s="1"/>
      <c r="J64" s="1"/>
    </row>
    <row r="65" spans="1:10" s="8" customFormat="1" x14ac:dyDescent="0.25">
      <c r="A65" s="6" t="s">
        <v>5</v>
      </c>
      <c r="B65" s="279"/>
      <c r="C65" s="280"/>
      <c r="D65" s="280"/>
      <c r="E65" s="280"/>
      <c r="F65" s="1"/>
      <c r="G65" s="1"/>
      <c r="H65" s="1"/>
      <c r="I65" s="1"/>
      <c r="J65" s="1"/>
    </row>
    <row r="66" spans="1:10" x14ac:dyDescent="0.25">
      <c r="A66" s="15" t="s">
        <v>6</v>
      </c>
      <c r="B66" s="174"/>
      <c r="C66" s="174"/>
      <c r="D66" s="174"/>
      <c r="E66" s="174"/>
      <c r="F66" s="4"/>
      <c r="G66" s="5"/>
      <c r="H66" s="3"/>
      <c r="I66" s="3"/>
      <c r="J66" s="3"/>
    </row>
    <row r="67" spans="1:10" x14ac:dyDescent="0.25">
      <c r="A67" s="4"/>
      <c r="B67" s="4"/>
      <c r="C67" s="4"/>
      <c r="D67" s="4"/>
      <c r="E67" s="4"/>
      <c r="F67" s="4"/>
      <c r="G67" s="1"/>
      <c r="H67" s="1"/>
      <c r="I67" s="1"/>
      <c r="J67" s="1"/>
    </row>
    <row r="68" spans="1:10" s="8" customFormat="1" x14ac:dyDescent="0.25">
      <c r="A68" s="267"/>
      <c r="B68" s="276"/>
      <c r="C68" s="271"/>
      <c r="D68" s="270"/>
      <c r="E68" s="271"/>
      <c r="F68" s="4"/>
      <c r="G68" s="1"/>
      <c r="H68" s="1"/>
      <c r="I68" s="1"/>
      <c r="J68" s="1"/>
    </row>
    <row r="69" spans="1:10" s="8" customFormat="1" x14ac:dyDescent="0.25">
      <c r="A69" s="268"/>
      <c r="B69" s="277"/>
      <c r="C69" s="273"/>
      <c r="D69" s="272"/>
      <c r="E69" s="273"/>
      <c r="F69" s="4"/>
      <c r="G69" s="1"/>
      <c r="H69" s="1"/>
      <c r="I69" s="1"/>
      <c r="J69" s="1"/>
    </row>
    <row r="70" spans="1:10" ht="33" customHeight="1" x14ac:dyDescent="0.25">
      <c r="A70" s="269"/>
      <c r="B70" s="278"/>
      <c r="C70" s="275"/>
      <c r="D70" s="274"/>
      <c r="E70" s="275"/>
      <c r="F70" s="1"/>
      <c r="G70" s="1"/>
      <c r="H70" s="1"/>
      <c r="I70" s="1"/>
      <c r="J70" s="1"/>
    </row>
    <row r="71" spans="1:10" x14ac:dyDescent="0.25">
      <c r="A71" s="7" t="s">
        <v>11</v>
      </c>
      <c r="B71" s="262" t="s">
        <v>53</v>
      </c>
      <c r="C71" s="262"/>
      <c r="D71" s="262" t="s">
        <v>16</v>
      </c>
      <c r="E71" s="262"/>
      <c r="F71" s="50"/>
      <c r="G71" s="1"/>
      <c r="H71" s="1"/>
      <c r="I71" s="1"/>
      <c r="J71" s="1"/>
    </row>
    <row r="75" spans="1:10" x14ac:dyDescent="0.25">
      <c r="A75" s="9"/>
    </row>
    <row r="92" spans="29:30" x14ac:dyDescent="0.25">
      <c r="AC92" s="8" t="s">
        <v>55</v>
      </c>
      <c r="AD92" t="s">
        <v>55</v>
      </c>
    </row>
    <row r="93" spans="29:30" x14ac:dyDescent="0.25">
      <c r="AC93" s="8" t="s">
        <v>21</v>
      </c>
      <c r="AD93" s="8" t="s">
        <v>25</v>
      </c>
    </row>
    <row r="94" spans="29:30" x14ac:dyDescent="0.25">
      <c r="AC94" s="8" t="s">
        <v>22</v>
      </c>
      <c r="AD94" s="8" t="s">
        <v>26</v>
      </c>
    </row>
    <row r="95" spans="29:30" x14ac:dyDescent="0.25">
      <c r="AD95" s="8" t="s">
        <v>27</v>
      </c>
    </row>
    <row r="96" spans="29:30" x14ac:dyDescent="0.25">
      <c r="AD96" s="8" t="s">
        <v>28</v>
      </c>
    </row>
    <row r="97" spans="30:30" x14ac:dyDescent="0.25">
      <c r="AD97" s="8" t="s">
        <v>29</v>
      </c>
    </row>
    <row r="98" spans="30:30" x14ac:dyDescent="0.25">
      <c r="AD98" s="8" t="s">
        <v>30</v>
      </c>
    </row>
    <row r="99" spans="30:30" x14ac:dyDescent="0.25">
      <c r="AD99" s="8" t="s">
        <v>31</v>
      </c>
    </row>
    <row r="100" spans="30:30" x14ac:dyDescent="0.25">
      <c r="AD100" s="8" t="s">
        <v>32</v>
      </c>
    </row>
    <row r="101" spans="30:30" x14ac:dyDescent="0.25">
      <c r="AD101" s="8" t="s">
        <v>33</v>
      </c>
    </row>
    <row r="102" spans="30:30" x14ac:dyDescent="0.25">
      <c r="AD102" s="8" t="s">
        <v>34</v>
      </c>
    </row>
    <row r="103" spans="30:30" x14ac:dyDescent="0.25">
      <c r="AD103" s="8" t="s">
        <v>35</v>
      </c>
    </row>
    <row r="104" spans="30:30" x14ac:dyDescent="0.25">
      <c r="AD104" s="8" t="s">
        <v>36</v>
      </c>
    </row>
    <row r="105" spans="30:30" x14ac:dyDescent="0.25">
      <c r="AD105" s="8" t="s">
        <v>37</v>
      </c>
    </row>
    <row r="106" spans="30:30" x14ac:dyDescent="0.25">
      <c r="AD106" s="8" t="s">
        <v>38</v>
      </c>
    </row>
    <row r="107" spans="30:30" x14ac:dyDescent="0.25">
      <c r="AD107" s="8" t="s">
        <v>39</v>
      </c>
    </row>
    <row r="108" spans="30:30" x14ac:dyDescent="0.25">
      <c r="AD108" s="8" t="s">
        <v>40</v>
      </c>
    </row>
    <row r="109" spans="30:30" x14ac:dyDescent="0.25">
      <c r="AD109" s="8" t="s">
        <v>41</v>
      </c>
    </row>
    <row r="110" spans="30:30" x14ac:dyDescent="0.25">
      <c r="AD110" s="8" t="s">
        <v>42</v>
      </c>
    </row>
    <row r="111" spans="30:30" x14ac:dyDescent="0.25">
      <c r="AD111" s="8" t="s">
        <v>43</v>
      </c>
    </row>
    <row r="112" spans="30:30" x14ac:dyDescent="0.25">
      <c r="AD112" s="8" t="s">
        <v>44</v>
      </c>
    </row>
    <row r="113" spans="30:30" x14ac:dyDescent="0.25">
      <c r="AD113" s="8" t="s">
        <v>45</v>
      </c>
    </row>
    <row r="114" spans="30:30" x14ac:dyDescent="0.25">
      <c r="AD114" s="8" t="s">
        <v>46</v>
      </c>
    </row>
    <row r="115" spans="30:30" x14ac:dyDescent="0.25">
      <c r="AD115" s="8" t="s">
        <v>47</v>
      </c>
    </row>
    <row r="116" spans="30:30" x14ac:dyDescent="0.25">
      <c r="AD116" s="8" t="s">
        <v>48</v>
      </c>
    </row>
    <row r="117" spans="30:30" x14ac:dyDescent="0.25">
      <c r="AD117" s="8" t="s">
        <v>49</v>
      </c>
    </row>
    <row r="118" spans="30:30" x14ac:dyDescent="0.25">
      <c r="AD118" s="8" t="s">
        <v>50</v>
      </c>
    </row>
    <row r="119" spans="30:30" x14ac:dyDescent="0.25">
      <c r="AD119" s="8" t="s">
        <v>51</v>
      </c>
    </row>
    <row r="120" spans="30:30" x14ac:dyDescent="0.25">
      <c r="AD120" s="8" t="s">
        <v>52</v>
      </c>
    </row>
  </sheetData>
  <sheetProtection algorithmName="SHA-512" hashValue="RyAq36i+kWjYTTAqvBIu1V2PiBTulA2mgAyEGGWbGQbTbMl+DIxU6K7POTXkTF35bzRhlk3IkkpyjWQrlFyldw==" saltValue="1hsqzs7MDipUy8vzgiR1OQ==" spinCount="100000" sheet="1" objects="1" scenarios="1" selectLockedCells="1"/>
  <mergeCells count="68">
    <mergeCell ref="D71:E71"/>
    <mergeCell ref="B71:C71"/>
    <mergeCell ref="A60:C60"/>
    <mergeCell ref="A63:B63"/>
    <mergeCell ref="A68:A70"/>
    <mergeCell ref="D68:E70"/>
    <mergeCell ref="B68:C70"/>
    <mergeCell ref="B65:E65"/>
    <mergeCell ref="B66:E66"/>
    <mergeCell ref="D60:E60"/>
    <mergeCell ref="A61:C61"/>
    <mergeCell ref="D61:E61"/>
    <mergeCell ref="H8:J11"/>
    <mergeCell ref="H12:J15"/>
    <mergeCell ref="D8:F8"/>
    <mergeCell ref="D9:F9"/>
    <mergeCell ref="D10:F10"/>
    <mergeCell ref="D11:F11"/>
    <mergeCell ref="D12:F12"/>
    <mergeCell ref="D13:F13"/>
    <mergeCell ref="D14:F14"/>
    <mergeCell ref="A1:H2"/>
    <mergeCell ref="A23:B23"/>
    <mergeCell ref="A27:B27"/>
    <mergeCell ref="A25:B25"/>
    <mergeCell ref="A26:B26"/>
    <mergeCell ref="H22:J27"/>
    <mergeCell ref="E19:J19"/>
    <mergeCell ref="E17:G17"/>
    <mergeCell ref="H17:J17"/>
    <mergeCell ref="A18:B18"/>
    <mergeCell ref="C18:D18"/>
    <mergeCell ref="E18:F18"/>
    <mergeCell ref="G18:J18"/>
    <mergeCell ref="D4:J4"/>
    <mergeCell ref="A4:B4"/>
    <mergeCell ref="A5:J5"/>
    <mergeCell ref="A31:B31"/>
    <mergeCell ref="D59:E59"/>
    <mergeCell ref="D58:E58"/>
    <mergeCell ref="F44:G44"/>
    <mergeCell ref="D44:E44"/>
    <mergeCell ref="D45:E45"/>
    <mergeCell ref="A41:B42"/>
    <mergeCell ref="A32:B32"/>
    <mergeCell ref="A33:B33"/>
    <mergeCell ref="D41:E42"/>
    <mergeCell ref="C41:C42"/>
    <mergeCell ref="E38:H39"/>
    <mergeCell ref="F41:G42"/>
    <mergeCell ref="A34:B34"/>
    <mergeCell ref="D31:F36"/>
    <mergeCell ref="A22:B22"/>
    <mergeCell ref="A21:B21"/>
    <mergeCell ref="B64:E64"/>
    <mergeCell ref="A57:D57"/>
    <mergeCell ref="A43:B43"/>
    <mergeCell ref="A45:B45"/>
    <mergeCell ref="A59:C59"/>
    <mergeCell ref="A58:C58"/>
    <mergeCell ref="A48:B54"/>
    <mergeCell ref="C48:J54"/>
    <mergeCell ref="F45:G45"/>
    <mergeCell ref="D43:E43"/>
    <mergeCell ref="F43:G43"/>
    <mergeCell ref="A44:B44"/>
    <mergeCell ref="A38:B39"/>
    <mergeCell ref="A24:B24"/>
  </mergeCells>
  <conditionalFormatting sqref="B17">
    <cfRule type="cellIs" dxfId="5" priority="4" operator="lessThan">
      <formula>$C$27</formula>
    </cfRule>
  </conditionalFormatting>
  <conditionalFormatting sqref="H12">
    <cfRule type="cellIs" dxfId="4" priority="1" operator="equal">
      <formula>"BE überschritten"</formula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5">
    <dataValidation type="whole" allowBlank="1" showInputMessage="1" showErrorMessage="1" sqref="B17 C23:F26">
      <formula1>0</formula1>
      <formula2>250</formula2>
    </dataValidation>
    <dataValidation type="list" allowBlank="1" showInputMessage="1" showErrorMessage="1" sqref="D11 B11">
      <formula1>$AD$92:$AD$120</formula1>
    </dataValidation>
    <dataValidation type="list" allowBlank="1" showInputMessage="1" showErrorMessage="1" sqref="D59:E61">
      <formula1>"Auswahl,Ja,Nein"</formula1>
    </dataValidation>
    <dataValidation type="whole" allowBlank="1" showInputMessage="1" showErrorMessage="1" sqref="C27:G27 G23:G26">
      <formula1>0</formula1>
      <formula2>150</formula2>
    </dataValidation>
    <dataValidation type="list" allowBlank="1" showInputMessage="1" showErrorMessage="1" errorTitle="Falsches Jahr" error="Nur Jahreszahlen zwischen 2022 und 2030 erlaubt" sqref="C4">
      <formula1>$Z$2:$Z$10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2" orientation="portrait" r:id="rId1"/>
  <headerFooter>
    <oddHeader>&amp;CJährliche Meldung Kindertagesbetreuung&amp;R&amp;D</oddHeader>
    <oddFooter>&amp;LMain-Kinzig-Kreis, Jugendamt&amp;CSeite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Hilfstabelle!$I$7:$I$16</xm:f>
          </x14:formula1>
          <xm:sqref>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6"/>
  <sheetViews>
    <sheetView topLeftCell="A56" workbookViewId="0">
      <selection activeCell="A89" sqref="A89"/>
    </sheetView>
  </sheetViews>
  <sheetFormatPr baseColWidth="10" defaultRowHeight="15" x14ac:dyDescent="0.25"/>
  <cols>
    <col min="1" max="1" width="27.85546875" style="8" customWidth="1"/>
    <col min="2" max="2" width="19.28515625" style="8" customWidth="1"/>
    <col min="3" max="4" width="15.28515625" style="8" customWidth="1"/>
    <col min="5" max="5" width="17.42578125" style="8" customWidth="1"/>
    <col min="6" max="6" width="20.85546875" style="8" customWidth="1"/>
    <col min="7" max="7" width="13.42578125" style="8" customWidth="1"/>
    <col min="8" max="16384" width="11.42578125" style="8"/>
  </cols>
  <sheetData>
    <row r="1" spans="1:11" s="53" customFormat="1" ht="12.75" x14ac:dyDescent="0.2">
      <c r="A1" s="148" t="s">
        <v>194</v>
      </c>
      <c r="E1" s="146"/>
      <c r="F1" s="146"/>
      <c r="G1" s="146"/>
      <c r="H1" s="146"/>
    </row>
    <row r="2" spans="1:11" s="53" customFormat="1" ht="12.75" x14ac:dyDescent="0.2">
      <c r="A2" s="148"/>
      <c r="E2" s="146"/>
      <c r="F2" s="146"/>
      <c r="G2" s="146"/>
      <c r="H2" s="146"/>
    </row>
    <row r="3" spans="1:11" s="53" customFormat="1" ht="12.75" x14ac:dyDescent="0.2">
      <c r="A3" s="286" t="s">
        <v>193</v>
      </c>
      <c r="B3" s="287"/>
      <c r="C3" s="287"/>
      <c r="D3" s="287"/>
      <c r="E3" s="287"/>
      <c r="F3" s="288"/>
    </row>
    <row r="4" spans="1:11" s="53" customFormat="1" ht="39.75" customHeight="1" x14ac:dyDescent="0.2">
      <c r="A4" s="151" t="s">
        <v>0</v>
      </c>
      <c r="B4" s="151" t="s">
        <v>89</v>
      </c>
      <c r="C4" s="153" t="s">
        <v>192</v>
      </c>
      <c r="D4" s="154" t="s">
        <v>191</v>
      </c>
      <c r="E4" s="151" t="s">
        <v>12</v>
      </c>
      <c r="F4" s="153" t="s">
        <v>190</v>
      </c>
    </row>
    <row r="5" spans="1:11" s="53" customFormat="1" ht="12.75" x14ac:dyDescent="0.2">
      <c r="A5" s="152" t="s">
        <v>1</v>
      </c>
      <c r="B5" s="152">
        <v>22.5</v>
      </c>
      <c r="C5" s="144"/>
      <c r="D5" s="147"/>
      <c r="E5" s="152">
        <v>0.2</v>
      </c>
      <c r="F5" s="156">
        <f t="shared" ref="F5:F16" si="0">B5*C5*E5+B5*D5*E5</f>
        <v>0</v>
      </c>
    </row>
    <row r="6" spans="1:11" s="53" customFormat="1" ht="12.75" x14ac:dyDescent="0.2">
      <c r="A6" s="152"/>
      <c r="B6" s="152">
        <v>30</v>
      </c>
      <c r="C6" s="144"/>
      <c r="D6" s="144"/>
      <c r="E6" s="152">
        <v>0.2</v>
      </c>
      <c r="F6" s="156">
        <f t="shared" si="0"/>
        <v>0</v>
      </c>
    </row>
    <row r="7" spans="1:11" s="53" customFormat="1" ht="12.75" x14ac:dyDescent="0.2">
      <c r="A7" s="152"/>
      <c r="B7" s="152">
        <v>42.5</v>
      </c>
      <c r="C7" s="144"/>
      <c r="D7" s="144"/>
      <c r="E7" s="152">
        <v>0.2</v>
      </c>
      <c r="F7" s="156">
        <f t="shared" si="0"/>
        <v>0</v>
      </c>
    </row>
    <row r="8" spans="1:11" s="53" customFormat="1" ht="12.75" x14ac:dyDescent="0.2">
      <c r="A8" s="152"/>
      <c r="B8" s="152">
        <v>50</v>
      </c>
      <c r="C8" s="144"/>
      <c r="D8" s="144"/>
      <c r="E8" s="152">
        <v>0.2</v>
      </c>
      <c r="F8" s="156">
        <f t="shared" si="0"/>
        <v>0</v>
      </c>
    </row>
    <row r="9" spans="1:11" s="53" customFormat="1" ht="12.75" x14ac:dyDescent="0.2">
      <c r="A9" s="152" t="s">
        <v>189</v>
      </c>
      <c r="B9" s="152">
        <v>22.5</v>
      </c>
      <c r="C9" s="144"/>
      <c r="D9" s="144"/>
      <c r="E9" s="152">
        <v>7.0000000000000007E-2</v>
      </c>
      <c r="F9" s="156">
        <f t="shared" si="0"/>
        <v>0</v>
      </c>
      <c r="K9" s="146"/>
    </row>
    <row r="10" spans="1:11" s="53" customFormat="1" ht="12.75" x14ac:dyDescent="0.2">
      <c r="A10" s="152"/>
      <c r="B10" s="152">
        <v>30</v>
      </c>
      <c r="C10" s="144"/>
      <c r="D10" s="144"/>
      <c r="E10" s="152">
        <v>7.0000000000000007E-2</v>
      </c>
      <c r="F10" s="156">
        <f t="shared" si="0"/>
        <v>0</v>
      </c>
    </row>
    <row r="11" spans="1:11" s="53" customFormat="1" ht="12.75" x14ac:dyDescent="0.2">
      <c r="A11" s="152"/>
      <c r="B11" s="152">
        <v>42.5</v>
      </c>
      <c r="C11" s="144"/>
      <c r="D11" s="144"/>
      <c r="E11" s="152">
        <v>7.0000000000000007E-2</v>
      </c>
      <c r="F11" s="156">
        <f t="shared" si="0"/>
        <v>0</v>
      </c>
      <c r="I11" s="145"/>
    </row>
    <row r="12" spans="1:11" s="53" customFormat="1" ht="12.75" x14ac:dyDescent="0.2">
      <c r="A12" s="152"/>
      <c r="B12" s="152">
        <v>50</v>
      </c>
      <c r="C12" s="144"/>
      <c r="D12" s="144"/>
      <c r="E12" s="152">
        <v>7.0000000000000007E-2</v>
      </c>
      <c r="F12" s="156">
        <f t="shared" si="0"/>
        <v>0</v>
      </c>
      <c r="I12" s="145"/>
    </row>
    <row r="13" spans="1:11" s="53" customFormat="1" ht="12.75" x14ac:dyDescent="0.2">
      <c r="A13" s="152" t="s">
        <v>2</v>
      </c>
      <c r="B13" s="152">
        <v>22.5</v>
      </c>
      <c r="C13" s="144"/>
      <c r="D13" s="144"/>
      <c r="E13" s="152">
        <v>0.06</v>
      </c>
      <c r="F13" s="156">
        <f t="shared" si="0"/>
        <v>0</v>
      </c>
    </row>
    <row r="14" spans="1:11" s="53" customFormat="1" ht="12.75" x14ac:dyDescent="0.2">
      <c r="A14" s="152"/>
      <c r="B14" s="152">
        <v>30</v>
      </c>
      <c r="C14" s="144"/>
      <c r="D14" s="144"/>
      <c r="E14" s="152">
        <v>0.06</v>
      </c>
      <c r="F14" s="156">
        <f t="shared" si="0"/>
        <v>0</v>
      </c>
    </row>
    <row r="15" spans="1:11" s="53" customFormat="1" ht="12.75" x14ac:dyDescent="0.2">
      <c r="A15" s="152"/>
      <c r="B15" s="152">
        <v>42.5</v>
      </c>
      <c r="C15" s="144"/>
      <c r="D15" s="144"/>
      <c r="E15" s="152">
        <v>0.06</v>
      </c>
      <c r="F15" s="156">
        <f t="shared" si="0"/>
        <v>0</v>
      </c>
    </row>
    <row r="16" spans="1:11" s="53" customFormat="1" ht="13.5" thickBot="1" x14ac:dyDescent="0.25">
      <c r="A16" s="152"/>
      <c r="B16" s="152">
        <v>50</v>
      </c>
      <c r="C16" s="143"/>
      <c r="D16" s="143"/>
      <c r="E16" s="152">
        <v>0.06</v>
      </c>
      <c r="F16" s="156">
        <f t="shared" si="0"/>
        <v>0</v>
      </c>
    </row>
    <row r="17" spans="1:8" s="53" customFormat="1" ht="13.5" thickBot="1" x14ac:dyDescent="0.25">
      <c r="A17" s="140" t="s">
        <v>188</v>
      </c>
      <c r="B17" s="142"/>
      <c r="C17" s="155">
        <f>SUM(C5:C16)</f>
        <v>0</v>
      </c>
      <c r="D17" s="155">
        <f>SUM(D5:D16)</f>
        <v>0</v>
      </c>
      <c r="E17" s="141"/>
      <c r="F17" s="155">
        <f>SUM(F5:F16)</f>
        <v>0</v>
      </c>
    </row>
    <row r="18" spans="1:8" s="53" customFormat="1" ht="12.75" x14ac:dyDescent="0.2">
      <c r="A18" s="140" t="s">
        <v>187</v>
      </c>
      <c r="B18" s="142"/>
      <c r="C18" s="141"/>
      <c r="D18" s="141"/>
      <c r="E18" s="141"/>
      <c r="F18" s="157">
        <f>F17</f>
        <v>0</v>
      </c>
    </row>
    <row r="19" spans="1:8" s="53" customFormat="1" ht="13.5" thickBot="1" x14ac:dyDescent="0.25">
      <c r="A19" s="140" t="s">
        <v>186</v>
      </c>
      <c r="B19" s="291">
        <f>F18*22%</f>
        <v>0</v>
      </c>
      <c r="C19" s="291"/>
      <c r="D19" s="291"/>
      <c r="E19" s="291"/>
      <c r="F19" s="157">
        <f>F18+(F18*22%)</f>
        <v>0</v>
      </c>
    </row>
    <row r="20" spans="1:8" s="53" customFormat="1" ht="13.5" thickBot="1" x14ac:dyDescent="0.25">
      <c r="A20" s="139" t="s">
        <v>185</v>
      </c>
      <c r="B20" s="292">
        <f>IF((F18*20%)&gt;58.5,58.5,(F18*20%))</f>
        <v>0</v>
      </c>
      <c r="C20" s="293"/>
      <c r="D20" s="293"/>
      <c r="E20" s="294"/>
      <c r="F20" s="155">
        <f>F19+IF(E20&lt;=58.5,B20,(F18*20%))</f>
        <v>0</v>
      </c>
    </row>
    <row r="21" spans="1:8" s="53" customFormat="1" ht="12.75" x14ac:dyDescent="0.2">
      <c r="C21" s="133" t="s">
        <v>57</v>
      </c>
      <c r="D21" s="133"/>
      <c r="E21" s="133" t="s">
        <v>58</v>
      </c>
      <c r="F21" s="138"/>
    </row>
    <row r="22" spans="1:8" s="53" customFormat="1" ht="12.75" x14ac:dyDescent="0.2">
      <c r="A22" s="137" t="s">
        <v>59</v>
      </c>
      <c r="B22" s="136" t="s">
        <v>184</v>
      </c>
      <c r="C22" s="135"/>
      <c r="D22" s="168"/>
      <c r="E22" s="144"/>
      <c r="F22" s="156">
        <f>C22*13+E22</f>
        <v>0</v>
      </c>
    </row>
    <row r="23" spans="1:8" s="53" customFormat="1" ht="12.75" x14ac:dyDescent="0.2">
      <c r="B23" s="136" t="s">
        <v>183</v>
      </c>
      <c r="C23" s="135"/>
      <c r="D23" s="168"/>
      <c r="E23" s="144"/>
      <c r="F23" s="156">
        <f>C23*15+E23</f>
        <v>0</v>
      </c>
    </row>
    <row r="24" spans="1:8" s="53" customFormat="1" ht="13.5" thickBot="1" x14ac:dyDescent="0.25">
      <c r="B24" s="136" t="s">
        <v>2</v>
      </c>
      <c r="C24" s="135"/>
      <c r="D24" s="168"/>
      <c r="E24" s="144"/>
      <c r="F24" s="156">
        <f>C24*15+E24</f>
        <v>0</v>
      </c>
    </row>
    <row r="25" spans="1:8" s="53" customFormat="1" ht="13.5" thickBot="1" x14ac:dyDescent="0.25">
      <c r="C25" s="133" t="s">
        <v>182</v>
      </c>
      <c r="D25" s="133"/>
      <c r="F25" s="155">
        <f>F20+F22+F23+F24</f>
        <v>0</v>
      </c>
    </row>
    <row r="26" spans="1:8" s="53" customFormat="1" ht="13.5" thickBot="1" x14ac:dyDescent="0.25">
      <c r="C26" s="133" t="s">
        <v>181</v>
      </c>
      <c r="D26" s="133"/>
      <c r="F26" s="158">
        <f>G96</f>
        <v>0</v>
      </c>
      <c r="H26" s="134"/>
    </row>
    <row r="27" spans="1:8" s="53" customFormat="1" ht="13.5" thickBot="1" x14ac:dyDescent="0.25">
      <c r="C27" s="133" t="s">
        <v>180</v>
      </c>
      <c r="D27" s="133"/>
      <c r="F27" s="155">
        <f>F26-F25</f>
        <v>0</v>
      </c>
    </row>
    <row r="28" spans="1:8" s="161" customFormat="1" ht="12.75" customHeight="1" x14ac:dyDescent="0.25">
      <c r="A28" s="284" t="s">
        <v>179</v>
      </c>
      <c r="B28" s="285"/>
      <c r="C28" s="285"/>
      <c r="D28" s="285"/>
      <c r="E28" s="285"/>
      <c r="F28" s="285"/>
      <c r="G28" s="285"/>
    </row>
    <row r="29" spans="1:8" s="53" customFormat="1" ht="12.75" x14ac:dyDescent="0.2">
      <c r="A29" s="295" t="s">
        <v>178</v>
      </c>
      <c r="B29" s="296"/>
      <c r="C29" s="296"/>
      <c r="D29" s="296"/>
      <c r="E29" s="296"/>
      <c r="F29" s="296"/>
      <c r="G29" s="132"/>
      <c r="H29" s="132"/>
    </row>
    <row r="30" spans="1:8" s="125" customFormat="1" x14ac:dyDescent="0.25">
      <c r="A30" s="297" t="s">
        <v>177</v>
      </c>
      <c r="B30" s="297"/>
      <c r="C30" s="297"/>
      <c r="D30" s="297"/>
      <c r="E30" s="297"/>
      <c r="F30" s="297"/>
      <c r="G30" s="131"/>
      <c r="H30" s="130"/>
    </row>
    <row r="31" spans="1:8" s="125" customFormat="1" ht="12.75" x14ac:dyDescent="0.2">
      <c r="A31" s="126" t="s">
        <v>176</v>
      </c>
      <c r="B31" s="126"/>
      <c r="C31" s="126"/>
      <c r="D31" s="126"/>
      <c r="E31" s="126"/>
      <c r="F31" s="126"/>
      <c r="G31" s="129"/>
      <c r="H31" s="129"/>
    </row>
    <row r="32" spans="1:8" s="127" customFormat="1" ht="12.75" x14ac:dyDescent="0.2">
      <c r="A32" s="128" t="s">
        <v>175</v>
      </c>
      <c r="B32" s="128"/>
      <c r="C32" s="128"/>
      <c r="D32" s="128"/>
      <c r="E32" s="128"/>
      <c r="F32" s="128"/>
    </row>
    <row r="33" spans="1:8" s="125" customFormat="1" ht="13.5" thickBot="1" x14ac:dyDescent="0.25">
      <c r="A33" s="126" t="s">
        <v>174</v>
      </c>
      <c r="B33" s="126"/>
      <c r="C33" s="126"/>
      <c r="D33" s="126"/>
      <c r="E33" s="126"/>
      <c r="F33" s="126"/>
    </row>
    <row r="34" spans="1:8" s="115" customFormat="1" ht="15.75" customHeight="1" thickBot="1" x14ac:dyDescent="0.25">
      <c r="A34" s="124" t="s">
        <v>173</v>
      </c>
      <c r="B34" s="123"/>
      <c r="C34" s="123"/>
      <c r="D34" s="123"/>
      <c r="E34" s="122" t="s">
        <v>172</v>
      </c>
      <c r="F34" s="121" t="s">
        <v>171</v>
      </c>
      <c r="G34" s="120"/>
      <c r="H34" s="120"/>
    </row>
    <row r="35" spans="1:8" s="115" customFormat="1" ht="12.75" customHeight="1" thickBot="1" x14ac:dyDescent="0.25">
      <c r="A35" s="119"/>
      <c r="B35" s="118"/>
      <c r="C35" s="118"/>
      <c r="D35" s="118"/>
      <c r="E35" s="118"/>
      <c r="F35" s="117"/>
      <c r="G35" s="116"/>
      <c r="H35" s="116"/>
    </row>
    <row r="37" spans="1:8" s="113" customFormat="1" x14ac:dyDescent="0.25">
      <c r="A37" s="114" t="s">
        <v>170</v>
      </c>
    </row>
    <row r="38" spans="1:8" s="19" customFormat="1" x14ac:dyDescent="0.25">
      <c r="A38" s="298" t="s">
        <v>169</v>
      </c>
      <c r="B38" s="298"/>
      <c r="C38" s="298"/>
      <c r="D38" s="298"/>
      <c r="E38" s="298"/>
      <c r="F38" s="298"/>
      <c r="G38" s="298"/>
    </row>
    <row r="39" spans="1:8" s="19" customFormat="1" ht="12.75" customHeight="1" x14ac:dyDescent="0.25">
      <c r="A39" s="299" t="s">
        <v>168</v>
      </c>
      <c r="B39" s="299"/>
      <c r="C39" s="299"/>
      <c r="D39" s="299"/>
      <c r="E39" s="299"/>
      <c r="F39" s="299"/>
      <c r="G39" s="299"/>
    </row>
    <row r="40" spans="1:8" s="19" customFormat="1" ht="12.75" customHeight="1" x14ac:dyDescent="0.25">
      <c r="A40" s="281" t="s">
        <v>167</v>
      </c>
      <c r="B40" s="282"/>
      <c r="C40" s="282"/>
      <c r="D40" s="282"/>
      <c r="E40" s="282"/>
      <c r="F40" s="282"/>
      <c r="G40" s="283"/>
    </row>
    <row r="41" spans="1:8" s="19" customFormat="1" ht="26.25" x14ac:dyDescent="0.25">
      <c r="A41" s="149" t="s">
        <v>10</v>
      </c>
      <c r="B41" s="149" t="s">
        <v>155</v>
      </c>
      <c r="C41" s="150" t="s">
        <v>154</v>
      </c>
      <c r="D41" s="150" t="s">
        <v>15</v>
      </c>
      <c r="E41" s="149" t="s">
        <v>164</v>
      </c>
      <c r="F41" s="149" t="s">
        <v>163</v>
      </c>
      <c r="G41" s="150" t="s">
        <v>162</v>
      </c>
    </row>
    <row r="42" spans="1:8" s="19" customFormat="1" x14ac:dyDescent="0.25">
      <c r="A42" s="109"/>
      <c r="B42" s="111"/>
      <c r="C42" s="110"/>
      <c r="D42" s="109"/>
      <c r="E42" s="109"/>
      <c r="F42" s="109"/>
      <c r="G42" s="109"/>
    </row>
    <row r="43" spans="1:8" s="19" customFormat="1" x14ac:dyDescent="0.25">
      <c r="A43" s="109"/>
      <c r="B43" s="111"/>
      <c r="C43" s="110"/>
      <c r="D43" s="109"/>
      <c r="E43" s="109"/>
      <c r="F43" s="109"/>
      <c r="G43" s="109"/>
    </row>
    <row r="44" spans="1:8" s="19" customFormat="1" x14ac:dyDescent="0.25">
      <c r="A44" s="109"/>
      <c r="B44" s="111"/>
      <c r="C44" s="110"/>
      <c r="D44" s="109"/>
      <c r="E44" s="109"/>
      <c r="F44" s="109"/>
      <c r="G44" s="109"/>
    </row>
    <row r="45" spans="1:8" s="19" customFormat="1" x14ac:dyDescent="0.25">
      <c r="A45" s="109"/>
      <c r="B45" s="111"/>
      <c r="C45" s="110"/>
      <c r="D45" s="109"/>
      <c r="E45" s="109"/>
      <c r="F45" s="109"/>
      <c r="G45" s="109"/>
    </row>
    <row r="46" spans="1:8" s="19" customFormat="1" x14ac:dyDescent="0.25">
      <c r="A46" s="109"/>
      <c r="B46" s="111"/>
      <c r="C46" s="110"/>
      <c r="D46" s="109"/>
      <c r="E46" s="109"/>
      <c r="F46" s="109"/>
      <c r="G46" s="109"/>
    </row>
    <row r="47" spans="1:8" s="19" customFormat="1" x14ac:dyDescent="0.25">
      <c r="A47" s="109"/>
      <c r="B47" s="111"/>
      <c r="C47" s="110"/>
      <c r="D47" s="109"/>
      <c r="E47" s="109"/>
      <c r="F47" s="109"/>
      <c r="G47" s="109"/>
    </row>
    <row r="48" spans="1:8" s="19" customFormat="1" x14ac:dyDescent="0.25">
      <c r="A48" s="109"/>
      <c r="B48" s="111"/>
      <c r="C48" s="110"/>
      <c r="D48" s="109"/>
      <c r="E48" s="109"/>
      <c r="F48" s="109"/>
      <c r="G48" s="109"/>
    </row>
    <row r="49" spans="1:7" s="19" customFormat="1" x14ac:dyDescent="0.25">
      <c r="A49" s="109"/>
      <c r="B49" s="111"/>
      <c r="C49" s="110"/>
      <c r="D49" s="109"/>
      <c r="E49" s="109"/>
      <c r="F49" s="109"/>
      <c r="G49" s="109"/>
    </row>
    <row r="50" spans="1:7" s="19" customFormat="1" x14ac:dyDescent="0.25">
      <c r="A50" s="109"/>
      <c r="B50" s="111"/>
      <c r="C50" s="110"/>
      <c r="D50" s="109"/>
      <c r="E50" s="109"/>
      <c r="F50" s="109"/>
      <c r="G50" s="109"/>
    </row>
    <row r="51" spans="1:7" s="19" customFormat="1" x14ac:dyDescent="0.25">
      <c r="A51" s="109"/>
      <c r="B51" s="111"/>
      <c r="C51" s="110"/>
      <c r="D51" s="109"/>
      <c r="E51" s="109"/>
      <c r="F51" s="109"/>
      <c r="G51" s="109"/>
    </row>
    <row r="52" spans="1:7" s="19" customFormat="1" x14ac:dyDescent="0.25">
      <c r="A52" s="109"/>
      <c r="B52" s="111"/>
      <c r="C52" s="110"/>
      <c r="D52" s="109"/>
      <c r="E52" s="109"/>
      <c r="F52" s="109"/>
      <c r="G52" s="109"/>
    </row>
    <row r="53" spans="1:7" s="19" customFormat="1" x14ac:dyDescent="0.25">
      <c r="A53" s="109"/>
      <c r="B53" s="111"/>
      <c r="C53" s="110"/>
      <c r="D53" s="109"/>
      <c r="E53" s="109"/>
      <c r="F53" s="109"/>
      <c r="G53" s="109"/>
    </row>
    <row r="54" spans="1:7" s="19" customFormat="1" x14ac:dyDescent="0.25">
      <c r="A54" s="109"/>
      <c r="B54" s="111"/>
      <c r="C54" s="110"/>
      <c r="D54" s="109"/>
      <c r="E54" s="109"/>
      <c r="F54" s="109"/>
      <c r="G54" s="109"/>
    </row>
    <row r="55" spans="1:7" s="19" customFormat="1" x14ac:dyDescent="0.25">
      <c r="A55" s="109"/>
      <c r="B55" s="111"/>
      <c r="C55" s="110"/>
      <c r="D55" s="109"/>
      <c r="E55" s="109"/>
      <c r="F55" s="109"/>
      <c r="G55" s="109"/>
    </row>
    <row r="56" spans="1:7" s="19" customFormat="1" ht="15.75" customHeight="1" x14ac:dyDescent="0.25">
      <c r="A56" s="109"/>
      <c r="B56" s="111"/>
      <c r="C56" s="110"/>
      <c r="D56" s="109"/>
      <c r="E56" s="109"/>
      <c r="F56" s="109"/>
      <c r="G56" s="109"/>
    </row>
    <row r="57" spans="1:7" s="19" customFormat="1" x14ac:dyDescent="0.25">
      <c r="A57" s="109"/>
      <c r="B57" s="111"/>
      <c r="C57" s="110"/>
      <c r="D57" s="109"/>
      <c r="E57" s="109"/>
      <c r="F57" s="109"/>
      <c r="G57" s="109"/>
    </row>
    <row r="58" spans="1:7" s="19" customFormat="1" x14ac:dyDescent="0.25">
      <c r="A58" s="109"/>
      <c r="B58" s="111"/>
      <c r="C58" s="110"/>
      <c r="D58" s="109"/>
      <c r="E58" s="109"/>
      <c r="F58" s="109"/>
      <c r="G58" s="109"/>
    </row>
    <row r="59" spans="1:7" s="19" customFormat="1" x14ac:dyDescent="0.25">
      <c r="A59" s="109"/>
      <c r="B59" s="111"/>
      <c r="C59" s="110"/>
      <c r="D59" s="109"/>
      <c r="E59" s="109"/>
      <c r="F59" s="109"/>
      <c r="G59" s="109"/>
    </row>
    <row r="60" spans="1:7" s="19" customFormat="1" x14ac:dyDescent="0.25">
      <c r="A60" s="109"/>
      <c r="B60" s="111"/>
      <c r="C60" s="110"/>
      <c r="D60" s="109"/>
      <c r="E60" s="109"/>
      <c r="F60" s="109"/>
      <c r="G60" s="109"/>
    </row>
    <row r="61" spans="1:7" s="19" customFormat="1" x14ac:dyDescent="0.25">
      <c r="A61" s="109"/>
      <c r="B61" s="111"/>
      <c r="C61" s="110"/>
      <c r="D61" s="109"/>
      <c r="E61" s="109"/>
      <c r="F61" s="109"/>
      <c r="G61" s="109"/>
    </row>
    <row r="62" spans="1:7" s="19" customFormat="1" x14ac:dyDescent="0.25">
      <c r="A62" s="109"/>
      <c r="B62" s="111"/>
      <c r="C62" s="110"/>
      <c r="D62" s="109"/>
      <c r="E62" s="109"/>
      <c r="F62" s="109"/>
      <c r="G62" s="109"/>
    </row>
    <row r="63" spans="1:7" s="19" customFormat="1" x14ac:dyDescent="0.25">
      <c r="A63" s="109"/>
      <c r="B63" s="111"/>
      <c r="C63" s="110"/>
      <c r="D63" s="109"/>
      <c r="E63" s="109"/>
      <c r="F63" s="109"/>
      <c r="G63" s="109"/>
    </row>
    <row r="64" spans="1:7" s="19" customFormat="1" x14ac:dyDescent="0.25">
      <c r="A64" s="109"/>
      <c r="B64" s="111"/>
      <c r="C64" s="110"/>
      <c r="D64" s="109"/>
      <c r="E64" s="109"/>
      <c r="F64" s="109"/>
      <c r="G64" s="109"/>
    </row>
    <row r="65" spans="1:7" s="19" customFormat="1" x14ac:dyDescent="0.25">
      <c r="A65" s="109"/>
      <c r="B65" s="111"/>
      <c r="C65" s="110"/>
      <c r="D65" s="109"/>
      <c r="E65" s="109"/>
      <c r="F65" s="109"/>
      <c r="G65" s="109"/>
    </row>
    <row r="66" spans="1:7" s="19" customFormat="1" x14ac:dyDescent="0.25">
      <c r="A66" s="108"/>
      <c r="B66" s="108"/>
      <c r="C66" s="108"/>
      <c r="D66" s="108"/>
      <c r="E66" s="108"/>
      <c r="F66" s="159" t="s">
        <v>166</v>
      </c>
      <c r="G66" s="160">
        <f>SUM(G42:G65)</f>
        <v>0</v>
      </c>
    </row>
    <row r="69" spans="1:7" s="19" customFormat="1" ht="12.75" customHeight="1" x14ac:dyDescent="0.25">
      <c r="A69" s="281" t="s">
        <v>165</v>
      </c>
      <c r="B69" s="282"/>
      <c r="C69" s="282"/>
      <c r="D69" s="282"/>
      <c r="E69" s="282"/>
      <c r="F69" s="282"/>
      <c r="G69" s="283"/>
    </row>
    <row r="70" spans="1:7" s="19" customFormat="1" ht="26.25" x14ac:dyDescent="0.25">
      <c r="A70" s="149" t="s">
        <v>10</v>
      </c>
      <c r="B70" s="149" t="s">
        <v>155</v>
      </c>
      <c r="C70" s="150" t="s">
        <v>154</v>
      </c>
      <c r="D70" s="150" t="s">
        <v>15</v>
      </c>
      <c r="E70" s="149" t="s">
        <v>164</v>
      </c>
      <c r="F70" s="149" t="s">
        <v>163</v>
      </c>
      <c r="G70" s="150" t="s">
        <v>162</v>
      </c>
    </row>
    <row r="71" spans="1:7" s="19" customFormat="1" x14ac:dyDescent="0.25">
      <c r="A71" s="109"/>
      <c r="B71" s="111"/>
      <c r="C71" s="110"/>
      <c r="D71" s="109"/>
      <c r="E71" s="109"/>
      <c r="F71" s="109"/>
      <c r="G71" s="109"/>
    </row>
    <row r="72" spans="1:7" s="19" customFormat="1" x14ac:dyDescent="0.25">
      <c r="A72" s="109"/>
      <c r="B72" s="111"/>
      <c r="C72" s="110"/>
      <c r="D72" s="109"/>
      <c r="E72" s="109"/>
      <c r="F72" s="109"/>
      <c r="G72" s="109"/>
    </row>
    <row r="73" spans="1:7" s="19" customFormat="1" x14ac:dyDescent="0.25">
      <c r="A73" s="109"/>
      <c r="B73" s="111"/>
      <c r="C73" s="110"/>
      <c r="D73" s="109"/>
      <c r="E73" s="109"/>
      <c r="F73" s="109"/>
      <c r="G73" s="109"/>
    </row>
    <row r="74" spans="1:7" s="19" customFormat="1" x14ac:dyDescent="0.25">
      <c r="A74" s="109"/>
      <c r="B74" s="111"/>
      <c r="C74" s="110"/>
      <c r="D74" s="109"/>
      <c r="E74" s="109"/>
      <c r="F74" s="109"/>
      <c r="G74" s="109"/>
    </row>
    <row r="75" spans="1:7" s="19" customFormat="1" x14ac:dyDescent="0.25">
      <c r="A75" s="109"/>
      <c r="B75" s="111"/>
      <c r="C75" s="110"/>
      <c r="D75" s="109"/>
      <c r="E75" s="109"/>
      <c r="F75" s="109"/>
      <c r="G75" s="109"/>
    </row>
    <row r="76" spans="1:7" s="19" customFormat="1" x14ac:dyDescent="0.25">
      <c r="A76" s="109"/>
      <c r="B76" s="111"/>
      <c r="C76" s="110"/>
      <c r="D76" s="109"/>
      <c r="E76" s="109"/>
      <c r="F76" s="109"/>
      <c r="G76" s="109"/>
    </row>
    <row r="77" spans="1:7" s="19" customFormat="1" x14ac:dyDescent="0.25">
      <c r="A77" s="109"/>
      <c r="B77" s="111"/>
      <c r="C77" s="110"/>
      <c r="D77" s="109"/>
      <c r="E77" s="109"/>
      <c r="F77" s="109"/>
      <c r="G77" s="109"/>
    </row>
    <row r="78" spans="1:7" s="19" customFormat="1" x14ac:dyDescent="0.25">
      <c r="A78" s="109"/>
      <c r="B78" s="111"/>
      <c r="C78" s="110"/>
      <c r="D78" s="109"/>
      <c r="E78" s="109"/>
      <c r="F78" s="109"/>
      <c r="G78" s="109"/>
    </row>
    <row r="79" spans="1:7" s="19" customFormat="1" x14ac:dyDescent="0.25">
      <c r="A79" s="108"/>
      <c r="B79" s="108"/>
      <c r="C79" s="108"/>
      <c r="D79" s="108"/>
      <c r="E79" s="108"/>
      <c r="F79" s="159" t="s">
        <v>152</v>
      </c>
      <c r="G79" s="160">
        <f>SUM(G71:G78)</f>
        <v>0</v>
      </c>
    </row>
    <row r="80" spans="1:7" s="19" customFormat="1" x14ac:dyDescent="0.25">
      <c r="A80" s="289" t="s">
        <v>161</v>
      </c>
      <c r="B80" s="290"/>
      <c r="C80" s="290"/>
      <c r="D80" s="290"/>
      <c r="E80" s="290"/>
      <c r="F80" s="290"/>
      <c r="G80" s="290"/>
    </row>
    <row r="81" spans="1:9" s="19" customFormat="1" x14ac:dyDescent="0.25">
      <c r="A81" s="289" t="s">
        <v>160</v>
      </c>
      <c r="B81" s="290"/>
      <c r="C81" s="290"/>
      <c r="D81" s="290"/>
      <c r="E81" s="290"/>
      <c r="F81" s="290"/>
      <c r="G81" s="290"/>
    </row>
    <row r="82" spans="1:9" s="19" customFormat="1" x14ac:dyDescent="0.25">
      <c r="A82" s="289" t="s">
        <v>159</v>
      </c>
      <c r="B82" s="290"/>
      <c r="C82" s="290"/>
      <c r="D82" s="290"/>
      <c r="E82" s="290"/>
      <c r="F82" s="290"/>
      <c r="G82" s="290"/>
    </row>
    <row r="83" spans="1:9" s="19" customFormat="1" x14ac:dyDescent="0.25">
      <c r="A83" s="289" t="s">
        <v>158</v>
      </c>
      <c r="B83" s="290"/>
      <c r="C83" s="290"/>
      <c r="D83" s="290"/>
      <c r="E83" s="290"/>
      <c r="F83" s="290"/>
      <c r="G83" s="290"/>
    </row>
    <row r="84" spans="1:9" s="19" customFormat="1" x14ac:dyDescent="0.25">
      <c r="A84" s="289" t="s">
        <v>157</v>
      </c>
      <c r="B84" s="290"/>
      <c r="C84" s="290"/>
      <c r="D84" s="290"/>
      <c r="E84" s="290"/>
      <c r="F84" s="290"/>
      <c r="G84" s="290"/>
    </row>
    <row r="85" spans="1:9" s="19" customFormat="1" x14ac:dyDescent="0.25">
      <c r="A85" s="289" t="s">
        <v>156</v>
      </c>
      <c r="B85" s="290"/>
      <c r="C85" s="290"/>
      <c r="D85" s="290"/>
      <c r="E85" s="290"/>
      <c r="F85" s="290"/>
      <c r="G85" s="290"/>
      <c r="H85" s="112"/>
      <c r="I85" s="112"/>
    </row>
    <row r="87" spans="1:9" s="19" customFormat="1" ht="12.75" customHeight="1" x14ac:dyDescent="0.25">
      <c r="A87" s="300" t="s">
        <v>199</v>
      </c>
      <c r="B87" s="301"/>
      <c r="C87" s="301"/>
      <c r="D87" s="301"/>
      <c r="E87" s="301"/>
      <c r="F87" s="301"/>
      <c r="G87" s="302"/>
    </row>
    <row r="88" spans="1:9" s="19" customFormat="1" ht="26.25" x14ac:dyDescent="0.25">
      <c r="A88" s="149" t="s">
        <v>10</v>
      </c>
      <c r="B88" s="149" t="s">
        <v>155</v>
      </c>
      <c r="C88" s="150" t="s">
        <v>154</v>
      </c>
      <c r="D88" s="150" t="s">
        <v>15</v>
      </c>
      <c r="E88" s="149" t="s">
        <v>14</v>
      </c>
      <c r="F88" s="149" t="s">
        <v>153</v>
      </c>
      <c r="G88" s="150" t="s">
        <v>9</v>
      </c>
    </row>
    <row r="89" spans="1:9" s="19" customFormat="1" x14ac:dyDescent="0.25">
      <c r="A89" s="109"/>
      <c r="B89" s="111"/>
      <c r="C89" s="110"/>
      <c r="D89" s="109"/>
      <c r="E89" s="109"/>
      <c r="F89" s="109"/>
      <c r="G89" s="109"/>
    </row>
    <row r="90" spans="1:9" s="19" customFormat="1" x14ac:dyDescent="0.25">
      <c r="A90" s="109"/>
      <c r="B90" s="111"/>
      <c r="C90" s="110"/>
      <c r="D90" s="109"/>
      <c r="E90" s="109"/>
      <c r="F90" s="109"/>
      <c r="G90" s="109"/>
    </row>
    <row r="91" spans="1:9" s="19" customFormat="1" x14ac:dyDescent="0.25">
      <c r="A91" s="109"/>
      <c r="B91" s="111"/>
      <c r="C91" s="110"/>
      <c r="D91" s="109"/>
      <c r="E91" s="109"/>
      <c r="F91" s="109"/>
      <c r="G91" s="109"/>
    </row>
    <row r="92" spans="1:9" s="19" customFormat="1" x14ac:dyDescent="0.25">
      <c r="A92" s="109"/>
      <c r="B92" s="111"/>
      <c r="C92" s="110"/>
      <c r="D92" s="109"/>
      <c r="E92" s="109"/>
      <c r="F92" s="109"/>
      <c r="G92" s="109"/>
    </row>
    <row r="93" spans="1:9" s="19" customFormat="1" x14ac:dyDescent="0.25">
      <c r="A93" s="109"/>
      <c r="B93" s="111"/>
      <c r="C93" s="110"/>
      <c r="D93" s="109"/>
      <c r="E93" s="109"/>
      <c r="F93" s="109"/>
      <c r="G93" s="109"/>
    </row>
    <row r="94" spans="1:9" s="19" customFormat="1" x14ac:dyDescent="0.25">
      <c r="A94" s="108"/>
      <c r="B94" s="108"/>
      <c r="C94" s="108"/>
      <c r="D94" s="108"/>
      <c r="E94" s="108"/>
      <c r="F94" s="159" t="s">
        <v>152</v>
      </c>
      <c r="G94" s="160">
        <f>SUM(G89:G93)</f>
        <v>0</v>
      </c>
    </row>
    <row r="96" spans="1:9" x14ac:dyDescent="0.25">
      <c r="F96" s="159" t="s">
        <v>151</v>
      </c>
      <c r="G96" s="160">
        <f>SUM(G66,G79,G94)</f>
        <v>0</v>
      </c>
    </row>
  </sheetData>
  <sheetProtection algorithmName="SHA-512" hashValue="bYq4GOxx6hznbVyMhbpblgkxChbzygoQmK6XhaouznWxEUf5d7hLgtAYkzBZo3M9ehRzMNx5ksr1228Ea4dmRw==" saltValue="u40rX89u3htGN156rroGtg==" spinCount="100000" sheet="1" objects="1" scenarios="1" selectLockedCells="1"/>
  <mergeCells count="17">
    <mergeCell ref="A87:G87"/>
    <mergeCell ref="A80:G80"/>
    <mergeCell ref="A83:G83"/>
    <mergeCell ref="A84:G84"/>
    <mergeCell ref="A85:G85"/>
    <mergeCell ref="A81:G81"/>
    <mergeCell ref="A69:G69"/>
    <mergeCell ref="A28:G28"/>
    <mergeCell ref="A3:F3"/>
    <mergeCell ref="A82:G82"/>
    <mergeCell ref="B19:E19"/>
    <mergeCell ref="B20:E20"/>
    <mergeCell ref="A29:F29"/>
    <mergeCell ref="A30:F30"/>
    <mergeCell ref="A38:G38"/>
    <mergeCell ref="A39:G39"/>
    <mergeCell ref="A40:G40"/>
  </mergeCells>
  <dataValidations count="1">
    <dataValidation type="list" allowBlank="1" showInputMessage="1" showErrorMessage="1" sqref="E33:E34">
      <formula1>"Auswahl,Ja,Nein"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45"/>
  <sheetViews>
    <sheetView showGridLines="0" topLeftCell="A43" zoomScale="80" zoomScaleNormal="80" zoomScaleSheetLayoutView="70" zoomScalePageLayoutView="40" workbookViewId="0">
      <selection activeCell="F27" sqref="F27"/>
    </sheetView>
  </sheetViews>
  <sheetFormatPr baseColWidth="10" defaultRowHeight="15" x14ac:dyDescent="0.25"/>
  <cols>
    <col min="1" max="1" width="6" style="8" customWidth="1"/>
    <col min="2" max="2" width="26.85546875" style="8" customWidth="1"/>
    <col min="3" max="3" width="52.5703125" style="8" customWidth="1"/>
    <col min="4" max="4" width="21" style="8" customWidth="1"/>
    <col min="5" max="12" width="20.85546875" style="8" customWidth="1"/>
    <col min="13" max="13" width="22.5703125" style="8" customWidth="1"/>
    <col min="14" max="23" width="11.42578125" style="8"/>
    <col min="24" max="26" width="11.42578125" style="8" customWidth="1"/>
    <col min="27" max="31" width="11.42578125" style="8" hidden="1" customWidth="1"/>
    <col min="32" max="32" width="23.28515625" style="8" hidden="1" customWidth="1"/>
    <col min="33" max="38" width="11.42578125" style="8" hidden="1" customWidth="1"/>
    <col min="39" max="42" width="11.42578125" style="8" customWidth="1"/>
    <col min="43" max="16384" width="11.42578125" style="8"/>
  </cols>
  <sheetData>
    <row r="1" spans="1:38" s="55" customFormat="1" ht="18.75" x14ac:dyDescent="0.3">
      <c r="B1" s="325" t="s">
        <v>195</v>
      </c>
      <c r="C1" s="326"/>
      <c r="D1" s="326"/>
      <c r="E1" s="326"/>
      <c r="F1" s="170">
        <f>'Stammdaten Meldebogen'!C4</f>
        <v>2022</v>
      </c>
      <c r="G1" s="169"/>
      <c r="H1" s="169"/>
      <c r="I1" s="169"/>
      <c r="J1" s="169"/>
    </row>
    <row r="2" spans="1:38" s="55" customFormat="1" ht="16.5" customHeight="1" x14ac:dyDescent="0.3">
      <c r="B2" s="51"/>
      <c r="C2" s="51"/>
      <c r="D2" s="51"/>
      <c r="E2" s="51"/>
      <c r="F2" s="51"/>
      <c r="G2" s="51"/>
      <c r="H2" s="51"/>
      <c r="I2" s="51"/>
      <c r="J2" s="51"/>
    </row>
    <row r="3" spans="1:38" s="55" customFormat="1" ht="7.5" hidden="1" customHeight="1" x14ac:dyDescent="0.25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29"/>
      <c r="N3" s="40"/>
      <c r="O3" s="40"/>
    </row>
    <row r="4" spans="1:38" s="55" customFormat="1" ht="15.75" customHeight="1" x14ac:dyDescent="0.25">
      <c r="B4" s="330" t="s">
        <v>79</v>
      </c>
      <c r="C4" s="331"/>
      <c r="D4" s="332"/>
      <c r="E4" s="330" t="s">
        <v>80</v>
      </c>
      <c r="F4" s="331"/>
      <c r="G4" s="331"/>
      <c r="H4" s="331"/>
      <c r="I4" s="331"/>
      <c r="J4" s="331"/>
      <c r="K4" s="331"/>
      <c r="L4" s="332"/>
      <c r="M4" s="329"/>
    </row>
    <row r="5" spans="1:38" s="72" customFormat="1" ht="17.25" customHeight="1" x14ac:dyDescent="0.25">
      <c r="A5" s="56"/>
      <c r="B5" s="333" t="s">
        <v>109</v>
      </c>
      <c r="C5" s="334"/>
      <c r="D5" s="334"/>
      <c r="E5" s="335" t="s">
        <v>108</v>
      </c>
      <c r="F5" s="336"/>
      <c r="G5" s="336"/>
      <c r="H5" s="336"/>
      <c r="I5" s="336"/>
      <c r="J5" s="336"/>
      <c r="K5" s="336"/>
      <c r="L5" s="337"/>
      <c r="M5" s="329"/>
    </row>
    <row r="6" spans="1:38" s="55" customFormat="1" ht="15.75" customHeight="1" x14ac:dyDescent="0.25">
      <c r="B6" s="338" t="s">
        <v>81</v>
      </c>
      <c r="C6" s="339"/>
      <c r="D6" s="339"/>
      <c r="E6" s="338" t="s">
        <v>135</v>
      </c>
      <c r="F6" s="339"/>
      <c r="G6" s="339"/>
      <c r="H6" s="339"/>
      <c r="I6" s="339"/>
      <c r="J6" s="339"/>
      <c r="K6" s="339"/>
      <c r="L6" s="340"/>
      <c r="M6" s="329"/>
    </row>
    <row r="7" spans="1:38" s="55" customFormat="1" ht="15.75" customHeight="1" x14ac:dyDescent="0.25">
      <c r="B7" s="338" t="s">
        <v>82</v>
      </c>
      <c r="C7" s="339"/>
      <c r="D7" s="339"/>
      <c r="E7" s="338" t="s">
        <v>85</v>
      </c>
      <c r="F7" s="339"/>
      <c r="G7" s="339"/>
      <c r="H7" s="339"/>
      <c r="I7" s="339"/>
      <c r="J7" s="339"/>
      <c r="K7" s="339"/>
      <c r="L7" s="340"/>
      <c r="M7" s="329"/>
    </row>
    <row r="8" spans="1:38" s="55" customFormat="1" ht="15.75" customHeight="1" thickBot="1" x14ac:dyDescent="0.3">
      <c r="B8" s="338" t="s">
        <v>90</v>
      </c>
      <c r="C8" s="339"/>
      <c r="D8" s="339"/>
      <c r="E8" s="338" t="s">
        <v>83</v>
      </c>
      <c r="F8" s="339"/>
      <c r="G8" s="339"/>
      <c r="H8" s="339"/>
      <c r="I8" s="339"/>
      <c r="J8" s="339"/>
      <c r="K8" s="339"/>
      <c r="L8" s="340"/>
      <c r="M8" s="329"/>
    </row>
    <row r="9" spans="1:38" s="55" customFormat="1" ht="15.75" customHeight="1" x14ac:dyDescent="0.25">
      <c r="B9" s="341"/>
      <c r="C9" s="342"/>
      <c r="D9" s="342"/>
      <c r="E9" s="343" t="s">
        <v>84</v>
      </c>
      <c r="F9" s="344"/>
      <c r="G9" s="344"/>
      <c r="H9" s="344"/>
      <c r="I9" s="344"/>
      <c r="J9" s="344"/>
      <c r="K9" s="344"/>
      <c r="L9" s="345"/>
      <c r="M9" s="329"/>
      <c r="AA9" s="57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9"/>
    </row>
    <row r="10" spans="1:38" s="55" customFormat="1" ht="18" customHeight="1" x14ac:dyDescent="0.25">
      <c r="B10" s="346" t="s">
        <v>110</v>
      </c>
      <c r="C10" s="347"/>
      <c r="D10" s="348"/>
      <c r="E10" s="349" t="s">
        <v>104</v>
      </c>
      <c r="F10" s="350"/>
      <c r="G10" s="350"/>
      <c r="H10" s="350"/>
      <c r="I10" s="350"/>
      <c r="J10" s="350"/>
      <c r="K10" s="350"/>
      <c r="L10" s="351"/>
      <c r="M10" s="329"/>
      <c r="AA10" s="60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61"/>
    </row>
    <row r="11" spans="1:38" s="55" customFormat="1" ht="19.5" customHeight="1" x14ac:dyDescent="0.25">
      <c r="B11" s="322" t="s">
        <v>136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4"/>
      <c r="M11" s="329"/>
      <c r="AA11" s="60"/>
      <c r="AB11" s="56"/>
      <c r="AC11" s="62"/>
      <c r="AD11" s="62"/>
      <c r="AE11" s="62"/>
      <c r="AF11" s="62"/>
      <c r="AG11" s="62"/>
      <c r="AH11" s="62"/>
      <c r="AI11" s="62"/>
      <c r="AJ11" s="62"/>
      <c r="AK11" s="62"/>
      <c r="AL11" s="61"/>
    </row>
    <row r="12" spans="1:38" s="55" customFormat="1" ht="15.75" x14ac:dyDescent="0.25">
      <c r="AA12" s="60"/>
      <c r="AB12" s="56"/>
      <c r="AC12" s="62"/>
      <c r="AD12" s="62"/>
      <c r="AE12" s="62"/>
      <c r="AF12" s="62"/>
      <c r="AG12" s="62"/>
      <c r="AH12" s="62"/>
      <c r="AI12" s="62"/>
      <c r="AJ12" s="62"/>
      <c r="AK12" s="62"/>
      <c r="AL12" s="61"/>
    </row>
    <row r="13" spans="1:38" s="55" customFormat="1" ht="16.5" thickBot="1" x14ac:dyDescent="0.3">
      <c r="B13" s="318" t="s">
        <v>138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AA13" s="60"/>
      <c r="AB13" s="56"/>
      <c r="AC13" s="62"/>
      <c r="AD13" s="62"/>
      <c r="AE13" s="62"/>
      <c r="AF13" s="63" t="s">
        <v>19</v>
      </c>
      <c r="AG13" s="62"/>
      <c r="AH13" s="62"/>
      <c r="AI13" s="62"/>
      <c r="AJ13" s="62"/>
      <c r="AK13" s="62"/>
      <c r="AL13" s="61"/>
    </row>
    <row r="14" spans="1:38" s="55" customFormat="1" ht="16.5" thickBot="1" x14ac:dyDescent="0.3">
      <c r="B14" s="312" t="s">
        <v>65</v>
      </c>
      <c r="C14" s="107" t="s">
        <v>66</v>
      </c>
      <c r="D14" s="83">
        <v>1</v>
      </c>
      <c r="E14" s="83">
        <v>2</v>
      </c>
      <c r="F14" s="83">
        <v>3</v>
      </c>
      <c r="G14" s="83">
        <v>4</v>
      </c>
      <c r="H14" s="83">
        <v>5</v>
      </c>
      <c r="I14" s="83">
        <v>6</v>
      </c>
      <c r="J14" s="83">
        <v>7</v>
      </c>
      <c r="K14" s="83">
        <v>8</v>
      </c>
      <c r="L14" s="83">
        <v>9</v>
      </c>
      <c r="AA14" s="60"/>
      <c r="AB14" s="56"/>
      <c r="AC14" s="62"/>
      <c r="AD14" s="62"/>
      <c r="AE14" s="62"/>
      <c r="AF14" s="63" t="s">
        <v>67</v>
      </c>
      <c r="AG14" s="62"/>
      <c r="AH14" s="62"/>
      <c r="AI14" s="62"/>
      <c r="AJ14" s="62"/>
      <c r="AK14" s="62"/>
      <c r="AL14" s="61"/>
    </row>
    <row r="15" spans="1:38" s="55" customFormat="1" ht="29.25" customHeight="1" x14ac:dyDescent="0.25">
      <c r="B15" s="313"/>
      <c r="C15" s="102" t="s">
        <v>134</v>
      </c>
      <c r="D15" s="82"/>
      <c r="E15" s="82"/>
      <c r="F15" s="82"/>
      <c r="G15" s="82"/>
      <c r="H15" s="82"/>
      <c r="I15" s="82"/>
      <c r="J15" s="82"/>
      <c r="K15" s="82"/>
      <c r="L15" s="82"/>
      <c r="AA15" s="60"/>
      <c r="AB15" s="56"/>
      <c r="AC15" s="62"/>
      <c r="AD15" s="62"/>
      <c r="AE15" s="62"/>
      <c r="AF15" s="63" t="s">
        <v>68</v>
      </c>
      <c r="AG15" s="62"/>
      <c r="AH15" s="62"/>
      <c r="AI15" s="62"/>
      <c r="AJ15" s="62"/>
      <c r="AK15" s="62"/>
      <c r="AL15" s="61"/>
    </row>
    <row r="16" spans="1:38" s="55" customFormat="1" ht="15.75" x14ac:dyDescent="0.25">
      <c r="B16" s="313"/>
      <c r="C16" s="103" t="s">
        <v>69</v>
      </c>
      <c r="D16" s="75" t="str">
        <f t="shared" ref="D16:L16" si="0">IF((D15)=$AF$13,12,IF((D15)="","","25"))</f>
        <v/>
      </c>
      <c r="E16" s="75" t="str">
        <f t="shared" si="0"/>
        <v/>
      </c>
      <c r="F16" s="75" t="str">
        <f t="shared" si="0"/>
        <v/>
      </c>
      <c r="G16" s="75" t="str">
        <f t="shared" si="0"/>
        <v/>
      </c>
      <c r="H16" s="75" t="str">
        <f t="shared" si="0"/>
        <v/>
      </c>
      <c r="I16" s="75" t="str">
        <f t="shared" si="0"/>
        <v/>
      </c>
      <c r="J16" s="75" t="str">
        <f t="shared" si="0"/>
        <v/>
      </c>
      <c r="K16" s="75" t="str">
        <f t="shared" si="0"/>
        <v/>
      </c>
      <c r="L16" s="75" t="str">
        <f t="shared" si="0"/>
        <v/>
      </c>
      <c r="AA16" s="60"/>
      <c r="AB16" s="56"/>
      <c r="AC16" s="62"/>
      <c r="AD16" s="62"/>
      <c r="AE16" s="62"/>
      <c r="AF16" s="63" t="s">
        <v>62</v>
      </c>
      <c r="AG16" s="62"/>
      <c r="AH16" s="62"/>
      <c r="AI16" s="62"/>
      <c r="AJ16" s="62"/>
      <c r="AK16" s="62"/>
      <c r="AL16" s="61"/>
    </row>
    <row r="17" spans="2:38" s="55" customFormat="1" ht="15.75" x14ac:dyDescent="0.25">
      <c r="B17" s="313"/>
      <c r="C17" s="103" t="s">
        <v>196</v>
      </c>
      <c r="D17" s="76"/>
      <c r="E17" s="76">
        <v>0</v>
      </c>
      <c r="F17" s="76">
        <v>0</v>
      </c>
      <c r="G17" s="76">
        <v>2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AA17" s="60"/>
      <c r="AB17" s="56"/>
      <c r="AC17" s="62"/>
      <c r="AD17" s="62"/>
      <c r="AE17" s="62"/>
      <c r="AF17" s="63" t="s">
        <v>76</v>
      </c>
      <c r="AG17" s="62"/>
      <c r="AH17" s="62"/>
      <c r="AI17" s="62"/>
      <c r="AJ17" s="62"/>
      <c r="AK17" s="62"/>
      <c r="AL17" s="61"/>
    </row>
    <row r="18" spans="2:38" s="55" customFormat="1" ht="15.75" x14ac:dyDescent="0.25">
      <c r="B18" s="313"/>
      <c r="C18" s="103" t="s">
        <v>94</v>
      </c>
      <c r="D18" s="75" t="str">
        <f t="shared" ref="D18:G18" si="1">IF(AND(D15=$AF$13,SUM(D24:D27)=1),"1",IF(AND(D15=$AF$13,SUM(D24:D27)&gt;=2),"2",IF(AND(D15=$AF$14,SUM(D24:D27)=1),"5",IF(AND(D15=$AF$14,SUM(D24:D27)=2),"5",IF(AND(D15=$AF$14,SUM(D24:D27)=3),"6",IF(AND(D15=$AF$14,SUM(D24:D27)=4),"8",IF(AND(D15=$AF$14,SUM(D24:D27)&gt;=5),"10",IF(AND(D15=$AF$15,SUM(D24:D27)=1),"5",IF(AND(D15=$AF$15,SUM(D24:D27)=2),"5",IF(AND(D15=$AF$15,SUM(D24:D27)=3),"6",IF(AND(D15=$AF$15,SUM(D24:D27)=4),"8",IF(AND(D15=$AF$15,SUM(D24:D27)&gt;=5),"10",IF(AND(D15=$AF$16,SUM(D24:D27)=1),"5",IF(AND(D15=$AF$16,SUM(D24:D27)=2),"5",IF(AND(D15=$AF$16,SUM(D24:D27)=3),"6",IF(AND(D15=$AF$16,SUM(D24:D27)=4),"8",IF(AND(D15=$AF$16,SUM(D24:D27)&gt;=5),"10",IF(AND(D15=$AF$17,SUM(D24:D27)=1),"5",IF(AND(D15=$AF$17,SUM(D24:D27)=2),"5",IF(AND(D15=$AF$17,SUM(D24:D27)=3),"6",IF(AND(D15=$AF$17,SUM(D24:D27)=4),"8",IF(AND(D15=$AF$17,SUM(D24:D27)&gt;=5),"10",IF(AND(D15=$AF$18,SUM(D24:D27)=1),"5",IF(AND(D15=$AF$18,SUM(D24:D27)=2),"5",IF(AND(D15=$AF$18,SUM(D24:D27)=3),"6",IF(AND(D15=$AF$18,SUM(D24:D27)=4),"8",IF(AND(D15=$AF$18,SUM(D24:D27)&gt;=5),"10","0")))))))))))))))))))))))))))</f>
        <v>0</v>
      </c>
      <c r="E18" s="75" t="str">
        <f t="shared" si="1"/>
        <v>0</v>
      </c>
      <c r="F18" s="75" t="str">
        <f t="shared" si="1"/>
        <v>0</v>
      </c>
      <c r="G18" s="75" t="str">
        <f t="shared" si="1"/>
        <v>0</v>
      </c>
      <c r="H18" s="75" t="str">
        <f>IF(AND(H15=$AF$13,SUM(H24:H27)=1),"1",IF(AND(H15=$AF$13,SUM(H24:H27)&gt;=2),"2",IF(AND(H15=$AF$14,SUM(H24:H27)=1),"5",IF(AND(H15=$AF$14,SUM(H24:H27)=2),"5",IF(AND(H15=$AF$14,SUM(H24:H27)=3),"6",IF(AND(H15=$AF$14,SUM(H24:H27)=4),"8",IF(AND(H15=$AF$14,SUM(H24:H27)&gt;=5),"10",IF(AND(H15=$AF$15,SUM(H24:H27)=1),"5",IF(AND(H15=$AF$15,SUM(H24:H27)=2),"5",IF(AND(H15=$AF$15,SUM(H24:H27)=3),"6",IF(AND(H15=$AF$15,SUM(H24:H27)=4),"8",IF(AND(H15=$AF$15,SUM(H24:H27)&gt;=5),"10",IF(AND(H15=$AF$16,SUM(H24:H27)=1),"5",IF(AND(H15=$AF$16,SUM(H24:H27)=2),"5",IF(AND(H15=$AF$16,SUM(H24:H27)=3),"6",IF(AND(H15=$AF$16,SUM(H24:H27)=4),"8",IF(AND(H15=$AF$16,SUM(H24:H27)&gt;=5),"10",IF(AND(H15=$AF$17,SUM(H24:H27)=1),"5",IF(AND(H15=$AF$17,SUM(H24:H27)=2),"5",IF(AND(H15=$AF$17,SUM(H24:H27)=3),"6",IF(AND(H15=$AF$17,SUM(H24:H27)=4),"8",IF(AND(H15=$AF$17,SUM(H24:H27)&gt;=5),"10",IF(AND(H15=$AF$18,SUM(H24:H27)=1),"5",IF(AND(H15=$AF$18,SUM(H24:H27)=2),"5",IF(AND(H15=$AF$18,SUM(H24:H27)=3),"6",IF(AND(H15=$AF$18,SUM(H24:H27)=4),"8",IF(AND(H15=$AF$18,SUM(H24:H27)&gt;=5),"10","0")))))))))))))))))))))))))))</f>
        <v>0</v>
      </c>
      <c r="I18" s="75" t="str">
        <f>IF(AND(I15=$AF$13,SUM(I24:I27)=1),"1",IF(AND(I15=$AF$13,SUM(I24:I27)&gt;=2),"2",IF(AND(I15=$AF$14,SUM(I24:I27)=1),"5",IF(AND(I15=$AF$14,SUM(I24:I27)=2),"5",IF(AND(I15=$AF$14,SUM(I24:I27)=3),"6",IF(AND(I15=$AF$14,SUM(I24:I27)=4),"8",IF(AND(I15=$AF$14,SUM(I24:I27)&gt;=5),"10",IF(AND(I15=$AF$15,SUM(I24:I27)=1),"5",IF(AND(I15=$AF$15,SUM(I24:I27)=2),"5",IF(AND(I15=$AF$15,SUM(I24:I27)=3),"6",IF(AND(I15=$AF$15,SUM(I24:I27)=4),"8",IF(AND(I15=$AF$15,SUM(I24:I27)&gt;=5),"10",IF(AND(I15=$AF$16,SUM(I24:I27)=1),"5",IF(AND(I15=$AF$16,SUM(I24:I27)=2),"5",IF(AND(I15=$AF$16,SUM(I24:I27)=3),"6",IF(AND(I15=$AF$16,SUM(I24:I27)=4),"8",IF(AND(I15=$AF$16,SUM(I24:I27)&gt;=5),"10",IF(AND(I15=$AF$17,SUM(I24:I27)=1),"5",IF(AND(I15=$AF$17,SUM(I24:I27)=2),"5",IF(AND(I15=$AF$17,SUM(I24:I27)=3),"6",IF(AND(I15=$AF$17,SUM(I24:I27)=4),"8",IF(AND(I15=$AF$17,SUM(I24:I27)&gt;=5),"10",IF(AND(I15=$AF$18,SUM(I24:I27)=1),"5",IF(AND(I15=$AF$18,SUM(I24:I27)=2),"5",IF(AND(I15=$AF$18,SUM(I24:I27)=3),"6",IF(AND(I15=$AF$18,SUM(I24:I27)=4),"8",IF(AND(I15=$AF$18,SUM(I24:I27)&gt;=5),"10","0")))))))))))))))))))))))))))</f>
        <v>0</v>
      </c>
      <c r="J18" s="75" t="str">
        <f>IF(AND(J15=$AF$13,SUM(J24:J27)=1),"1",IF(AND(J15=$AF$13,SUM(J24:J27)&gt;=2),"2",IF(AND(J15=$AF$14,SUM(J24:J27)=1),"5",IF(AND(J15=$AF$14,SUM(J24:J27)=2),"5",IF(AND(J15=$AF$14,SUM(J24:J27)=3),"6",IF(AND(J15=$AF$14,SUM(J24:J27)=4),"8",IF(AND(J15=$AF$14,SUM(J24:J27)&gt;=5),"10",IF(AND(J15=$AF$15,SUM(J24:J27)=1),"5",IF(AND(J15=$AF$15,SUM(J24:J27)=2),"5",IF(AND(J15=$AF$15,SUM(J24:J27)=3),"6",IF(AND(J15=$AF$15,SUM(J24:J27)=4),"8",IF(AND(J15=$AF$15,SUM(J24:J27)&gt;=5),"10",IF(AND(J15=$AF$16,SUM(J24:J27)=1),"5",IF(AND(J15=$AF$16,SUM(J24:J27)=2),"5",IF(AND(J15=$AF$16,SUM(J24:J27)=3),"6",IF(AND(J15=$AF$16,SUM(J24:J27)=4),"8",IF(AND(J15=$AF$16,SUM(J24:J27)&gt;=5),"10",IF(AND(J15=$AF$17,SUM(J24:J27)=1),"5",IF(AND(J15=$AF$17,SUM(J24:J27)=2),"5",IF(AND(J15=$AF$17,SUM(J24:J27)=3),"6",IF(AND(J15=$AF$17,SUM(J24:J27)=4),"8",IF(AND(J15=$AF$17,SUM(J24:J27)&gt;=5),"10",IF(AND(J15=$AF$18,SUM(J24:J27)=1),"5",IF(AND(J15=$AF$18,SUM(J24:J27)=2),"5",IF(AND(J15=$AF$18,SUM(J24:J27)=3),"6",IF(AND(J15=$AF$18,SUM(J24:J27)=4),"8",IF(AND(J15=$AF$18,SUM(J24:J27)&gt;=5),"10","0")))))))))))))))))))))))))))</f>
        <v>0</v>
      </c>
      <c r="K18" s="75" t="str">
        <f>IF(AND(K15=$AF$13,SUM(K24:K27)=1),"1",IF(AND(K15=$AF$13,SUM(K24:K27)&gt;=2),"2",IF(AND(K15=$AF$14,SUM(K24:K27)=1),"5",IF(AND(K15=$AF$14,SUM(K24:K27)=2),"5",IF(AND(K15=$AF$14,SUM(K24:K27)=3),"6",IF(AND(K15=$AF$14,SUM(K24:K27)=4),"8",IF(AND(K15=$AF$14,SUM(K24:K27)&gt;=5),"10",IF(AND(K15=$AF$15,SUM(K24:K27)=1),"5",IF(AND(K15=$AF$15,SUM(K24:K27)=2),"5",IF(AND(K15=$AF$15,SUM(K24:K27)=3),"6",IF(AND(K15=$AF$15,SUM(K24:K27)=4),"8",IF(AND(K15=$AF$15,SUM(K24:K27)&gt;=5),"10",IF(AND(K15=$AF$16,SUM(K24:K27)=1),"5",IF(AND(K15=$AF$16,SUM(K24:K27)=2),"5",IF(AND(K15=$AF$16,SUM(K24:K27)=3),"6",IF(AND(K15=$AF$16,SUM(K24:K27)=4),"8",IF(AND(K15=$AF$16,SUM(K24:K27)&gt;=5),"10",IF(AND(K15=$AF$17,SUM(K24:K27)=1),"5",IF(AND(K15=$AF$17,SUM(K24:K27)=2),"5",IF(AND(K15=$AF$17,SUM(K24:K27)=3),"6",IF(AND(K15=$AF$17,SUM(K24:K27)=4),"8",IF(AND(K15=$AF$17,SUM(K24:K27)&gt;=5),"10",IF(AND(K15=$AF$18,SUM(K24:K27)=1),"5",IF(AND(K15=$AF$18,SUM(K24:K27)=2),"5",IF(AND(K15=$AF$18,SUM(K24:K27)=3),"6",IF(AND(K15=$AF$18,SUM(K24:K27)=4),"8",IF(AND(K15=$AF$18,SUM(K24:K27)&gt;=5),"10","0")))))))))))))))))))))))))))</f>
        <v>0</v>
      </c>
      <c r="L18" s="75" t="str">
        <f>IF(AND(L15=$AF$13,SUM(L24:L27)=1),"1",IF(AND(L15=$AF$13,SUM(L24:L27)&gt;=2),"2",IF(AND(L15=$AF$14,SUM(L24:L27)=1),"5",IF(AND(L15=$AF$14,SUM(L24:L27)=2),"5",IF(AND(L15=$AF$14,SUM(L24:L27)=3),"6",IF(AND(L15=$AF$14,SUM(L24:L27)=4),"8",IF(AND(L15=$AF$14,SUM(L24:L27)&gt;=5),"10",IF(AND(L15=$AF$15,SUM(L24:L27)=1),"5",IF(AND(L15=$AF$15,SUM(L24:L27)=2),"5",IF(AND(L15=$AF$15,SUM(L24:L27)=3),"6",IF(AND(L15=$AF$15,SUM(L24:L27)=4),"8",IF(AND(L15=$AF$15,SUM(L24:L27)&gt;=5),"10",IF(AND(L15=$AF$16,SUM(L24:L27)=1),"5",IF(AND(L15=$AF$16,SUM(L24:L27)=2),"5",IF(AND(L15=$AF$16,SUM(L24:L27)=3),"6",IF(AND(L15=$AF$16,SUM(L24:L27)=4),"8",IF(AND(L15=$AF$16,SUM(L24:L27)&gt;=5),"10",IF(AND(L15=$AF$17,SUM(L24:L27)=1),"5",IF(AND(L15=$AF$17,SUM(L24:L27)=2),"5",IF(AND(L15=$AF$17,SUM(L24:L27)=3),"6",IF(AND(L15=$AF$17,SUM(L24:L27)=4),"8",IF(AND(L15=$AF$17,SUM(L24:L27)&gt;=5),"10",IF(AND(L15=$AF$18,SUM(L24:L27)=1),"5",IF(AND(L15=$AF$18,SUM(L24:L27)=2),"5",IF(AND(L15=$AF$18,SUM(L24:L27)=3),"6",IF(AND(L15=$AF$18,SUM(L24:L27)=4),"8",IF(AND(L15=$AF$18,SUM(L24:L27)&gt;=5),"10","0")))))))))))))))))))))))))))</f>
        <v>0</v>
      </c>
      <c r="AA18" s="60"/>
      <c r="AB18" s="64" t="s">
        <v>87</v>
      </c>
      <c r="AC18" s="63">
        <v>1</v>
      </c>
      <c r="AD18" s="63">
        <v>2</v>
      </c>
      <c r="AE18" s="63">
        <v>3</v>
      </c>
      <c r="AF18" s="63">
        <v>4</v>
      </c>
      <c r="AG18" s="63">
        <v>5</v>
      </c>
      <c r="AH18" s="63">
        <v>6</v>
      </c>
      <c r="AI18" s="63">
        <v>7</v>
      </c>
      <c r="AJ18" s="63">
        <v>8</v>
      </c>
      <c r="AK18" s="63">
        <v>9</v>
      </c>
      <c r="AL18" s="61"/>
    </row>
    <row r="19" spans="2:38" s="55" customFormat="1" ht="16.5" thickBot="1" x14ac:dyDescent="0.3">
      <c r="B19" s="314"/>
      <c r="C19" s="103" t="s">
        <v>70</v>
      </c>
      <c r="D19" s="75">
        <f t="shared" ref="D19:L19" si="2">IFERROR(D16-SUM(D17,AC19),0)</f>
        <v>0</v>
      </c>
      <c r="E19" s="75">
        <f t="shared" si="2"/>
        <v>0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AA19" s="60"/>
      <c r="AB19" s="64"/>
      <c r="AC19" s="63">
        <f>VALUE(D18)</f>
        <v>0</v>
      </c>
      <c r="AD19" s="63">
        <f t="shared" ref="AD19:AK19" si="3">VALUE(E18)</f>
        <v>0</v>
      </c>
      <c r="AE19" s="63">
        <f t="shared" si="3"/>
        <v>0</v>
      </c>
      <c r="AF19" s="63">
        <f t="shared" si="3"/>
        <v>0</v>
      </c>
      <c r="AG19" s="63">
        <f t="shared" si="3"/>
        <v>0</v>
      </c>
      <c r="AH19" s="63">
        <f t="shared" si="3"/>
        <v>0</v>
      </c>
      <c r="AI19" s="63">
        <f t="shared" si="3"/>
        <v>0</v>
      </c>
      <c r="AJ19" s="63">
        <f t="shared" si="3"/>
        <v>0</v>
      </c>
      <c r="AK19" s="63">
        <f t="shared" si="3"/>
        <v>0</v>
      </c>
      <c r="AL19" s="61"/>
    </row>
    <row r="20" spans="2:38" s="55" customFormat="1" ht="22.5" customHeight="1" x14ac:dyDescent="0.25">
      <c r="B20" s="319" t="s">
        <v>149</v>
      </c>
      <c r="C20" s="104" t="s">
        <v>92</v>
      </c>
      <c r="D20" s="77"/>
      <c r="E20" s="77"/>
      <c r="F20" s="77"/>
      <c r="G20" s="77"/>
      <c r="H20" s="77"/>
      <c r="I20" s="77"/>
      <c r="J20" s="77"/>
      <c r="K20" s="77"/>
      <c r="L20" s="77"/>
      <c r="AA20" s="60"/>
      <c r="AB20" s="64"/>
      <c r="AC20" s="63">
        <f>IFERROR(VALUE(D19),"")</f>
        <v>0</v>
      </c>
      <c r="AD20" s="63">
        <f t="shared" ref="AD20:AK20" si="4">IFERROR(VALUE(E19),"")</f>
        <v>0</v>
      </c>
      <c r="AE20" s="63">
        <f t="shared" si="4"/>
        <v>0</v>
      </c>
      <c r="AF20" s="63">
        <f t="shared" si="4"/>
        <v>0</v>
      </c>
      <c r="AG20" s="63">
        <f t="shared" si="4"/>
        <v>0</v>
      </c>
      <c r="AH20" s="63">
        <f t="shared" si="4"/>
        <v>0</v>
      </c>
      <c r="AI20" s="63">
        <f t="shared" si="4"/>
        <v>0</v>
      </c>
      <c r="AJ20" s="63">
        <f t="shared" si="4"/>
        <v>0</v>
      </c>
      <c r="AK20" s="63">
        <f t="shared" si="4"/>
        <v>0</v>
      </c>
      <c r="AL20" s="61"/>
    </row>
    <row r="21" spans="2:38" s="55" customFormat="1" ht="22.5" customHeight="1" x14ac:dyDescent="0.25">
      <c r="B21" s="320"/>
      <c r="C21" s="104" t="s">
        <v>111</v>
      </c>
      <c r="D21" s="77"/>
      <c r="E21" s="77"/>
      <c r="F21" s="77"/>
      <c r="G21" s="77"/>
      <c r="H21" s="77"/>
      <c r="I21" s="77"/>
      <c r="J21" s="77"/>
      <c r="K21" s="77"/>
      <c r="L21" s="77"/>
      <c r="AA21" s="60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61"/>
    </row>
    <row r="22" spans="2:38" s="55" customFormat="1" ht="22.5" customHeight="1" x14ac:dyDescent="0.25">
      <c r="B22" s="320"/>
      <c r="C22" s="104" t="s">
        <v>60</v>
      </c>
      <c r="D22" s="77"/>
      <c r="E22" s="77"/>
      <c r="F22" s="77"/>
      <c r="G22" s="77"/>
      <c r="H22" s="77"/>
      <c r="I22" s="77"/>
      <c r="J22" s="77"/>
      <c r="K22" s="77"/>
      <c r="L22" s="77"/>
      <c r="AA22" s="60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61"/>
    </row>
    <row r="23" spans="2:38" s="55" customFormat="1" ht="22.5" customHeight="1" thickBot="1" x14ac:dyDescent="0.3">
      <c r="B23" s="321"/>
      <c r="C23" s="104" t="s">
        <v>61</v>
      </c>
      <c r="D23" s="77"/>
      <c r="E23" s="77"/>
      <c r="F23" s="77"/>
      <c r="G23" s="77"/>
      <c r="H23" s="77"/>
      <c r="I23" s="77"/>
      <c r="J23" s="77"/>
      <c r="K23" s="77"/>
      <c r="L23" s="77"/>
      <c r="AA23" s="65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</row>
    <row r="24" spans="2:38" s="55" customFormat="1" ht="21.75" customHeight="1" x14ac:dyDescent="0.25">
      <c r="B24" s="306" t="s">
        <v>148</v>
      </c>
      <c r="C24" s="79" t="s">
        <v>91</v>
      </c>
      <c r="D24" s="77"/>
      <c r="E24" s="77"/>
      <c r="F24" s="77"/>
      <c r="G24" s="77"/>
      <c r="H24" s="77"/>
      <c r="I24" s="77"/>
      <c r="J24" s="77"/>
      <c r="K24" s="77"/>
      <c r="L24" s="77"/>
    </row>
    <row r="25" spans="2:38" s="55" customFormat="1" ht="22.5" customHeight="1" x14ac:dyDescent="0.25">
      <c r="B25" s="307"/>
      <c r="C25" s="79" t="s">
        <v>77</v>
      </c>
      <c r="D25" s="77"/>
      <c r="E25" s="77"/>
      <c r="F25" s="77"/>
      <c r="G25" s="77"/>
      <c r="H25" s="77"/>
      <c r="I25" s="77"/>
      <c r="J25" s="77"/>
      <c r="K25" s="77"/>
      <c r="L25" s="77"/>
    </row>
    <row r="26" spans="2:38" s="55" customFormat="1" ht="22.5" customHeight="1" x14ac:dyDescent="0.25">
      <c r="B26" s="307"/>
      <c r="C26" s="80" t="s">
        <v>112</v>
      </c>
      <c r="D26" s="77"/>
      <c r="E26" s="77"/>
      <c r="F26" s="77"/>
      <c r="G26" s="77"/>
      <c r="H26" s="77"/>
      <c r="I26" s="77"/>
      <c r="J26" s="77"/>
      <c r="K26" s="77"/>
      <c r="L26" s="77"/>
    </row>
    <row r="27" spans="2:38" s="55" customFormat="1" ht="22.5" customHeight="1" thickBot="1" x14ac:dyDescent="0.3">
      <c r="B27" s="81"/>
      <c r="C27" s="80" t="s">
        <v>113</v>
      </c>
      <c r="D27" s="77"/>
      <c r="E27" s="77"/>
      <c r="F27" s="77"/>
      <c r="G27" s="77"/>
      <c r="H27" s="77"/>
      <c r="I27" s="77"/>
      <c r="J27" s="77"/>
      <c r="K27" s="77"/>
      <c r="L27" s="77"/>
    </row>
    <row r="28" spans="2:38" s="55" customFormat="1" ht="19.5" customHeight="1" thickBot="1" x14ac:dyDescent="0.3">
      <c r="B28" s="105" t="s">
        <v>71</v>
      </c>
      <c r="C28" s="104" t="s">
        <v>72</v>
      </c>
      <c r="D28" s="78">
        <f>SUM(D20:D27)</f>
        <v>0</v>
      </c>
      <c r="E28" s="78">
        <f>SUM(E20:E27)</f>
        <v>0</v>
      </c>
      <c r="F28" s="78">
        <f>SUM(F20:F27)</f>
        <v>0</v>
      </c>
      <c r="G28" s="78">
        <f t="shared" ref="G28:L28" si="5">SUM(G20:G27)</f>
        <v>0</v>
      </c>
      <c r="H28" s="78">
        <f t="shared" si="5"/>
        <v>0</v>
      </c>
      <c r="I28" s="78">
        <f t="shared" si="5"/>
        <v>0</v>
      </c>
      <c r="J28" s="78">
        <f t="shared" si="5"/>
        <v>0</v>
      </c>
      <c r="K28" s="78">
        <f t="shared" si="5"/>
        <v>0</v>
      </c>
      <c r="L28" s="78">
        <f t="shared" si="5"/>
        <v>0</v>
      </c>
    </row>
    <row r="29" spans="2:38" s="70" customFormat="1" ht="22.5" customHeight="1" x14ac:dyDescent="0.25">
      <c r="B29" s="73"/>
      <c r="C29" s="327" t="s">
        <v>197</v>
      </c>
      <c r="D29" s="328"/>
      <c r="E29" s="328"/>
      <c r="F29" s="328"/>
      <c r="G29" s="74"/>
      <c r="H29" s="74"/>
      <c r="I29" s="74"/>
      <c r="J29" s="74"/>
      <c r="K29" s="74"/>
      <c r="L29" s="74"/>
    </row>
    <row r="30" spans="2:38" s="55" customFormat="1" ht="16.5" thickBot="1" x14ac:dyDescent="0.3">
      <c r="B30" s="55" t="s">
        <v>137</v>
      </c>
      <c r="C30" s="68"/>
      <c r="D30" s="69"/>
      <c r="E30" s="69"/>
      <c r="F30" s="69"/>
      <c r="G30" s="69"/>
      <c r="H30" s="69"/>
      <c r="I30" s="69"/>
      <c r="J30" s="69"/>
      <c r="K30" s="69"/>
      <c r="L30" s="69"/>
    </row>
    <row r="31" spans="2:38" s="55" customFormat="1" ht="16.5" thickBot="1" x14ac:dyDescent="0.3">
      <c r="B31" s="308" t="s">
        <v>66</v>
      </c>
      <c r="C31" s="309"/>
      <c r="D31" s="83">
        <v>1</v>
      </c>
      <c r="E31" s="83">
        <v>2</v>
      </c>
      <c r="F31" s="83">
        <v>3</v>
      </c>
      <c r="G31" s="83">
        <v>4</v>
      </c>
      <c r="H31" s="83">
        <v>5</v>
      </c>
      <c r="I31" s="83">
        <v>6</v>
      </c>
      <c r="J31" s="83">
        <v>7</v>
      </c>
      <c r="K31" s="83">
        <v>8</v>
      </c>
      <c r="L31" s="83">
        <v>9</v>
      </c>
    </row>
    <row r="32" spans="2:38" s="55" customFormat="1" ht="21.75" customHeight="1" thickBot="1" x14ac:dyDescent="0.3">
      <c r="B32" s="310" t="s">
        <v>107</v>
      </c>
      <c r="C32" s="311"/>
      <c r="D32" s="84" t="str">
        <f t="shared" ref="D32:L32" si="6">IF(D19&gt;6,25,"n.n.")</f>
        <v>n.n.</v>
      </c>
      <c r="E32" s="84" t="str">
        <f t="shared" si="6"/>
        <v>n.n.</v>
      </c>
      <c r="F32" s="84" t="str">
        <f t="shared" si="6"/>
        <v>n.n.</v>
      </c>
      <c r="G32" s="84" t="str">
        <f t="shared" si="6"/>
        <v>n.n.</v>
      </c>
      <c r="H32" s="84" t="str">
        <f t="shared" si="6"/>
        <v>n.n.</v>
      </c>
      <c r="I32" s="84" t="str">
        <f t="shared" si="6"/>
        <v>n.n.</v>
      </c>
      <c r="J32" s="84" t="str">
        <f t="shared" si="6"/>
        <v>n.n.</v>
      </c>
      <c r="K32" s="84" t="str">
        <f t="shared" si="6"/>
        <v>n.n.</v>
      </c>
      <c r="L32" s="84" t="str">
        <f t="shared" si="6"/>
        <v>n.n.</v>
      </c>
    </row>
    <row r="33" spans="2:12" s="55" customFormat="1" ht="18.75" customHeight="1" x14ac:dyDescent="0.25">
      <c r="B33" s="312" t="s">
        <v>147</v>
      </c>
      <c r="C33" s="106" t="s">
        <v>92</v>
      </c>
      <c r="D33" s="78">
        <f>D20*2.5</f>
        <v>0</v>
      </c>
      <c r="E33" s="78">
        <f>E20*2.5</f>
        <v>0</v>
      </c>
      <c r="F33" s="78">
        <f>F20*2.5</f>
        <v>0</v>
      </c>
      <c r="G33" s="78">
        <f>G20*2.5</f>
        <v>0</v>
      </c>
      <c r="H33" s="78">
        <f>H20*2.5</f>
        <v>0</v>
      </c>
      <c r="I33" s="78">
        <f t="shared" ref="I33:L33" si="7">I20*2.5</f>
        <v>0</v>
      </c>
      <c r="J33" s="78">
        <f t="shared" si="7"/>
        <v>0</v>
      </c>
      <c r="K33" s="78">
        <f t="shared" si="7"/>
        <v>0</v>
      </c>
      <c r="L33" s="78">
        <f t="shared" si="7"/>
        <v>0</v>
      </c>
    </row>
    <row r="34" spans="2:12" s="55" customFormat="1" ht="18.75" customHeight="1" x14ac:dyDescent="0.25">
      <c r="B34" s="313"/>
      <c r="C34" s="104" t="s">
        <v>93</v>
      </c>
      <c r="D34" s="78">
        <f>D21*1.5</f>
        <v>0</v>
      </c>
      <c r="E34" s="78">
        <f>E21*1.5</f>
        <v>0</v>
      </c>
      <c r="F34" s="78">
        <f>F21*1.5</f>
        <v>0</v>
      </c>
      <c r="G34" s="78">
        <f>G21*1.5</f>
        <v>0</v>
      </c>
      <c r="H34" s="78">
        <f>H21*1.5</f>
        <v>0</v>
      </c>
      <c r="I34" s="78">
        <f t="shared" ref="I34:L34" si="8">I21*1.5</f>
        <v>0</v>
      </c>
      <c r="J34" s="78">
        <f t="shared" si="8"/>
        <v>0</v>
      </c>
      <c r="K34" s="78">
        <f t="shared" si="8"/>
        <v>0</v>
      </c>
      <c r="L34" s="78">
        <f t="shared" si="8"/>
        <v>0</v>
      </c>
    </row>
    <row r="35" spans="2:12" s="55" customFormat="1" ht="18.75" customHeight="1" x14ac:dyDescent="0.25">
      <c r="B35" s="313"/>
      <c r="C35" s="104" t="s">
        <v>60</v>
      </c>
      <c r="D35" s="78">
        <f>D22*1</f>
        <v>0</v>
      </c>
      <c r="E35" s="78">
        <f t="shared" ref="E35:L36" si="9">E22*1</f>
        <v>0</v>
      </c>
      <c r="F35" s="78">
        <f t="shared" si="9"/>
        <v>0</v>
      </c>
      <c r="G35" s="78">
        <f t="shared" si="9"/>
        <v>0</v>
      </c>
      <c r="H35" s="78">
        <f t="shared" si="9"/>
        <v>0</v>
      </c>
      <c r="I35" s="78">
        <f t="shared" si="9"/>
        <v>0</v>
      </c>
      <c r="J35" s="78">
        <f t="shared" si="9"/>
        <v>0</v>
      </c>
      <c r="K35" s="78">
        <f t="shared" si="9"/>
        <v>0</v>
      </c>
      <c r="L35" s="78">
        <f t="shared" si="9"/>
        <v>0</v>
      </c>
    </row>
    <row r="36" spans="2:12" s="55" customFormat="1" ht="18.75" customHeight="1" x14ac:dyDescent="0.25">
      <c r="B36" s="313"/>
      <c r="C36" s="104" t="s">
        <v>61</v>
      </c>
      <c r="D36" s="78">
        <f>D23*1</f>
        <v>0</v>
      </c>
      <c r="E36" s="78">
        <f t="shared" si="9"/>
        <v>0</v>
      </c>
      <c r="F36" s="78">
        <f t="shared" si="9"/>
        <v>0</v>
      </c>
      <c r="G36" s="78">
        <f t="shared" si="9"/>
        <v>0</v>
      </c>
      <c r="H36" s="78">
        <f t="shared" si="9"/>
        <v>0</v>
      </c>
      <c r="I36" s="78">
        <f t="shared" si="9"/>
        <v>0</v>
      </c>
      <c r="J36" s="78">
        <f t="shared" si="9"/>
        <v>0</v>
      </c>
      <c r="K36" s="78">
        <f t="shared" si="9"/>
        <v>0</v>
      </c>
      <c r="L36" s="78">
        <f t="shared" si="9"/>
        <v>0</v>
      </c>
    </row>
    <row r="37" spans="2:12" s="55" customFormat="1" ht="18.75" customHeight="1" x14ac:dyDescent="0.25">
      <c r="B37" s="313"/>
      <c r="C37" s="79" t="s">
        <v>91</v>
      </c>
      <c r="D37" s="78">
        <f>D24*5</f>
        <v>0</v>
      </c>
      <c r="E37" s="78">
        <f t="shared" ref="E37:G37" si="10">E24*5</f>
        <v>0</v>
      </c>
      <c r="F37" s="78">
        <f t="shared" si="10"/>
        <v>0</v>
      </c>
      <c r="G37" s="78">
        <f t="shared" si="10"/>
        <v>0</v>
      </c>
      <c r="H37" s="78">
        <f>H24*5</f>
        <v>0</v>
      </c>
      <c r="I37" s="78">
        <f>I24*5</f>
        <v>0</v>
      </c>
      <c r="J37" s="78">
        <f>J24*5</f>
        <v>0</v>
      </c>
      <c r="K37" s="78">
        <f>K24*5</f>
        <v>0</v>
      </c>
      <c r="L37" s="78">
        <f>L24*5</f>
        <v>0</v>
      </c>
    </row>
    <row r="38" spans="2:12" s="55" customFormat="1" ht="18.75" customHeight="1" x14ac:dyDescent="0.25">
      <c r="B38" s="313"/>
      <c r="C38" s="79" t="s">
        <v>77</v>
      </c>
      <c r="D38" s="78">
        <f>SUM(D25*3)</f>
        <v>0</v>
      </c>
      <c r="E38" s="78">
        <f t="shared" ref="E38:G38" si="11">SUM(E25*3)</f>
        <v>0</v>
      </c>
      <c r="F38" s="78">
        <f t="shared" si="11"/>
        <v>0</v>
      </c>
      <c r="G38" s="78">
        <f t="shared" si="11"/>
        <v>0</v>
      </c>
      <c r="H38" s="78">
        <f>SUM(H25*3)</f>
        <v>0</v>
      </c>
      <c r="I38" s="78">
        <f>SUM(I25*3)</f>
        <v>0</v>
      </c>
      <c r="J38" s="78">
        <f>SUM(J25*3)</f>
        <v>0</v>
      </c>
      <c r="K38" s="78">
        <f>SUM(K25*3)</f>
        <v>0</v>
      </c>
      <c r="L38" s="78">
        <f>SUM(L25*3)</f>
        <v>0</v>
      </c>
    </row>
    <row r="39" spans="2:12" s="55" customFormat="1" ht="18.75" customHeight="1" x14ac:dyDescent="0.25">
      <c r="B39" s="313"/>
      <c r="C39" s="80" t="s">
        <v>78</v>
      </c>
      <c r="D39" s="78">
        <f>D26*3</f>
        <v>0</v>
      </c>
      <c r="E39" s="78">
        <f t="shared" ref="E39:L40" si="12">E26*3</f>
        <v>0</v>
      </c>
      <c r="F39" s="78">
        <f t="shared" si="12"/>
        <v>0</v>
      </c>
      <c r="G39" s="78">
        <f t="shared" si="12"/>
        <v>0</v>
      </c>
      <c r="H39" s="78">
        <f t="shared" si="12"/>
        <v>0</v>
      </c>
      <c r="I39" s="78">
        <f t="shared" si="12"/>
        <v>0</v>
      </c>
      <c r="J39" s="78">
        <f t="shared" si="12"/>
        <v>0</v>
      </c>
      <c r="K39" s="78">
        <f t="shared" si="12"/>
        <v>0</v>
      </c>
      <c r="L39" s="78">
        <f t="shared" si="12"/>
        <v>0</v>
      </c>
    </row>
    <row r="40" spans="2:12" s="55" customFormat="1" ht="18.75" customHeight="1" thickBot="1" x14ac:dyDescent="0.3">
      <c r="B40" s="314"/>
      <c r="C40" s="80" t="s">
        <v>113</v>
      </c>
      <c r="D40" s="78">
        <f>D27*3</f>
        <v>0</v>
      </c>
      <c r="E40" s="78">
        <f t="shared" si="12"/>
        <v>0</v>
      </c>
      <c r="F40" s="78">
        <f t="shared" si="12"/>
        <v>0</v>
      </c>
      <c r="G40" s="78">
        <f t="shared" si="12"/>
        <v>0</v>
      </c>
      <c r="H40" s="78">
        <f t="shared" si="12"/>
        <v>0</v>
      </c>
      <c r="I40" s="78">
        <f t="shared" si="12"/>
        <v>0</v>
      </c>
      <c r="J40" s="78">
        <f t="shared" si="12"/>
        <v>0</v>
      </c>
      <c r="K40" s="78">
        <f t="shared" si="12"/>
        <v>0</v>
      </c>
      <c r="L40" s="78">
        <f t="shared" si="12"/>
        <v>0</v>
      </c>
    </row>
    <row r="41" spans="2:12" s="55" customFormat="1" ht="18" customHeight="1" thickBot="1" x14ac:dyDescent="0.3">
      <c r="B41" s="310" t="s">
        <v>73</v>
      </c>
      <c r="C41" s="315"/>
      <c r="D41" s="85">
        <f>SUM(D33:D39)</f>
        <v>0</v>
      </c>
      <c r="E41" s="85">
        <f t="shared" ref="E41:L41" si="13">SUM(E33:E39)</f>
        <v>0</v>
      </c>
      <c r="F41" s="85">
        <f t="shared" si="13"/>
        <v>0</v>
      </c>
      <c r="G41" s="85">
        <f t="shared" si="13"/>
        <v>0</v>
      </c>
      <c r="H41" s="85">
        <f t="shared" si="13"/>
        <v>0</v>
      </c>
      <c r="I41" s="85">
        <f t="shared" si="13"/>
        <v>0</v>
      </c>
      <c r="J41" s="85">
        <f t="shared" si="13"/>
        <v>0</v>
      </c>
      <c r="K41" s="85">
        <f t="shared" si="13"/>
        <v>0</v>
      </c>
      <c r="L41" s="85">
        <f t="shared" si="13"/>
        <v>0</v>
      </c>
    </row>
    <row r="42" spans="2:12" s="55" customFormat="1" ht="18.75" customHeight="1" thickBot="1" x14ac:dyDescent="0.3">
      <c r="B42" s="316" t="s">
        <v>74</v>
      </c>
      <c r="C42" s="317"/>
      <c r="D42" s="86" t="str">
        <f>IFERROR(D32-D41,"")</f>
        <v/>
      </c>
      <c r="E42" s="86" t="str">
        <f t="shared" ref="E42:L42" si="14">IFERROR(E32-E41,"")</f>
        <v/>
      </c>
      <c r="F42" s="86" t="str">
        <f t="shared" si="14"/>
        <v/>
      </c>
      <c r="G42" s="86" t="str">
        <f t="shared" si="14"/>
        <v/>
      </c>
      <c r="H42" s="86" t="str">
        <f t="shared" si="14"/>
        <v/>
      </c>
      <c r="I42" s="86" t="str">
        <f t="shared" si="14"/>
        <v/>
      </c>
      <c r="J42" s="86" t="str">
        <f t="shared" si="14"/>
        <v/>
      </c>
      <c r="K42" s="86" t="str">
        <f t="shared" si="14"/>
        <v/>
      </c>
      <c r="L42" s="86" t="str">
        <f t="shared" si="14"/>
        <v/>
      </c>
    </row>
    <row r="43" spans="2:12" s="70" customFormat="1" ht="2.25" customHeight="1" x14ac:dyDescent="0.25">
      <c r="B43" s="54"/>
      <c r="C43" s="54"/>
      <c r="D43" s="71"/>
      <c r="E43" s="71"/>
      <c r="F43" s="71"/>
      <c r="G43" s="71"/>
      <c r="H43" s="71"/>
      <c r="I43" s="71"/>
      <c r="J43" s="71"/>
      <c r="K43" s="71"/>
      <c r="L43" s="71"/>
    </row>
    <row r="44" spans="2:12" s="55" customFormat="1" ht="26.25" customHeight="1" x14ac:dyDescent="0.25">
      <c r="D44" s="303" t="s">
        <v>127</v>
      </c>
      <c r="E44" s="303"/>
      <c r="F44" s="303"/>
      <c r="G44" s="303"/>
      <c r="H44" s="303"/>
      <c r="I44" s="303"/>
      <c r="J44" s="303"/>
      <c r="K44" s="303"/>
    </row>
    <row r="45" spans="2:12" ht="19.5" customHeight="1" x14ac:dyDescent="0.25">
      <c r="B45" s="304"/>
      <c r="C45" s="304"/>
      <c r="D45" s="304"/>
      <c r="E45" s="304"/>
      <c r="F45" s="304"/>
      <c r="G45" s="304"/>
      <c r="H45" s="304"/>
      <c r="I45" s="304"/>
    </row>
  </sheetData>
  <sheetProtection algorithmName="SHA-512" hashValue="vCuAxJTcAmYR+yrsEtqu1NjZXNaPpDQC1r8rKZ9ZvNC0b7NZGt25NRL4vByspH+dKkXB5tjn8Py0fn4deqVnmQ==" saltValue="RDJT1/P0JBmyqps11bKcnQ==" spinCount="100000" sheet="1" objects="1" scenarios="1" selectLockedCells="1"/>
  <mergeCells count="29">
    <mergeCell ref="B1:E1"/>
    <mergeCell ref="C29:F29"/>
    <mergeCell ref="M3:M11"/>
    <mergeCell ref="B4:D4"/>
    <mergeCell ref="E4:L4"/>
    <mergeCell ref="B5:D5"/>
    <mergeCell ref="E5:L5"/>
    <mergeCell ref="B6:D6"/>
    <mergeCell ref="E6:L6"/>
    <mergeCell ref="B7:D7"/>
    <mergeCell ref="E7:L7"/>
    <mergeCell ref="B8:D9"/>
    <mergeCell ref="E8:L8"/>
    <mergeCell ref="E9:L9"/>
    <mergeCell ref="B10:D10"/>
    <mergeCell ref="E10:L10"/>
    <mergeCell ref="D44:K44"/>
    <mergeCell ref="B45:I45"/>
    <mergeCell ref="B3:L3"/>
    <mergeCell ref="B24:B26"/>
    <mergeCell ref="B31:C31"/>
    <mergeCell ref="B32:C32"/>
    <mergeCell ref="B33:B40"/>
    <mergeCell ref="B41:C41"/>
    <mergeCell ref="B42:C42"/>
    <mergeCell ref="B13:L13"/>
    <mergeCell ref="B14:B19"/>
    <mergeCell ref="B20:B23"/>
    <mergeCell ref="B11:L11"/>
  </mergeCells>
  <conditionalFormatting sqref="D43:E43 D42:L42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F43:L43">
    <cfRule type="cellIs" dxfId="1" priority="1" operator="equal">
      <formula>0</formula>
    </cfRule>
    <cfRule type="cellIs" dxfId="0" priority="2" operator="lessThan">
      <formula>0</formula>
    </cfRule>
  </conditionalFormatting>
  <dataValidations count="3">
    <dataValidation type="whole" operator="lessThan" allowBlank="1" showInputMessage="1" showErrorMessage="1" sqref="D24:L27">
      <formula1>6</formula1>
    </dataValidation>
    <dataValidation type="list" allowBlank="1" showInputMessage="1" showErrorMessage="1" sqref="D15:L15">
      <formula1>$AF$13:$AF$17</formula1>
    </dataValidation>
    <dataValidation allowBlank="1" showInputMessage="1" showErrorMessage="1" promptTitle="Bitte Eintragen" prompt="Bitte tragen Sie hier die Zahl der Plätze ein, die z.B. auf Grund von  Beschränkungen bzw. des Konzeptes, in der jew. Gruppe wegfallen. _x000a_Bitte beachten Sie, dass bei der Aufnahme von Kindern mit Behinderung die Reduzierung aus päd. Gründen entfällt._x000a__x000a_" sqref="D17:L17"/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40" fitToWidth="0" fitToHeight="0" orientation="landscape" r:id="rId1"/>
  <headerFooter>
    <oddHeader>&amp;CJährliche Trägermeldung Anlage Personal und Gruppen nach KiFöG&amp;R&amp;D</oddHeader>
    <oddFooter>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6:O33"/>
  <sheetViews>
    <sheetView topLeftCell="C1" workbookViewId="0">
      <selection activeCell="P9" sqref="P9"/>
    </sheetView>
  </sheetViews>
  <sheetFormatPr baseColWidth="10" defaultRowHeight="15" x14ac:dyDescent="0.25"/>
  <cols>
    <col min="9" max="9" width="16.85546875" customWidth="1"/>
    <col min="16" max="16" width="11.42578125" customWidth="1"/>
  </cols>
  <sheetData>
    <row r="6" spans="2:15" x14ac:dyDescent="0.25">
      <c r="E6" t="s">
        <v>25</v>
      </c>
    </row>
    <row r="7" spans="2:15" x14ac:dyDescent="0.25">
      <c r="B7" s="8" t="s">
        <v>21</v>
      </c>
      <c r="E7" t="s">
        <v>26</v>
      </c>
      <c r="I7" t="s">
        <v>63</v>
      </c>
      <c r="O7" t="str">
        <f>IF(SUM(D100,F100,H100,J100)=1,"11",IF(SUM(D100,F100,H100,J100)&gt;1,"10","12"))</f>
        <v>12</v>
      </c>
    </row>
    <row r="8" spans="2:15" x14ac:dyDescent="0.25">
      <c r="B8" s="8" t="s">
        <v>22</v>
      </c>
      <c r="E8" t="s">
        <v>27</v>
      </c>
      <c r="I8">
        <v>1</v>
      </c>
    </row>
    <row r="9" spans="2:15" x14ac:dyDescent="0.25">
      <c r="E9" t="s">
        <v>28</v>
      </c>
      <c r="I9">
        <v>2</v>
      </c>
    </row>
    <row r="10" spans="2:15" x14ac:dyDescent="0.25">
      <c r="E10" t="s">
        <v>29</v>
      </c>
      <c r="I10">
        <v>3</v>
      </c>
    </row>
    <row r="11" spans="2:15" x14ac:dyDescent="0.25">
      <c r="E11" t="s">
        <v>30</v>
      </c>
      <c r="I11">
        <v>4</v>
      </c>
    </row>
    <row r="12" spans="2:15" x14ac:dyDescent="0.25">
      <c r="E12" t="s">
        <v>31</v>
      </c>
      <c r="I12">
        <v>5</v>
      </c>
    </row>
    <row r="13" spans="2:15" x14ac:dyDescent="0.25">
      <c r="E13" t="s">
        <v>32</v>
      </c>
      <c r="I13">
        <v>6</v>
      </c>
    </row>
    <row r="14" spans="2:15" x14ac:dyDescent="0.25">
      <c r="E14" t="s">
        <v>33</v>
      </c>
      <c r="I14">
        <v>7</v>
      </c>
    </row>
    <row r="15" spans="2:15" x14ac:dyDescent="0.25">
      <c r="E15" t="s">
        <v>34</v>
      </c>
      <c r="I15">
        <v>8</v>
      </c>
    </row>
    <row r="16" spans="2:15" x14ac:dyDescent="0.25">
      <c r="E16" t="s">
        <v>35</v>
      </c>
      <c r="I16">
        <v>9</v>
      </c>
    </row>
    <row r="17" spans="5:5" x14ac:dyDescent="0.25">
      <c r="E17" t="s">
        <v>36</v>
      </c>
    </row>
    <row r="18" spans="5:5" x14ac:dyDescent="0.25">
      <c r="E18" t="s">
        <v>37</v>
      </c>
    </row>
    <row r="19" spans="5:5" x14ac:dyDescent="0.25">
      <c r="E19" t="s">
        <v>38</v>
      </c>
    </row>
    <row r="20" spans="5:5" x14ac:dyDescent="0.25">
      <c r="E20" t="s">
        <v>39</v>
      </c>
    </row>
    <row r="21" spans="5:5" x14ac:dyDescent="0.25">
      <c r="E21" t="s">
        <v>40</v>
      </c>
    </row>
    <row r="22" spans="5:5" x14ac:dyDescent="0.25">
      <c r="E22" t="s">
        <v>41</v>
      </c>
    </row>
    <row r="23" spans="5:5" x14ac:dyDescent="0.25">
      <c r="E23" t="s">
        <v>42</v>
      </c>
    </row>
    <row r="24" spans="5:5" x14ac:dyDescent="0.25">
      <c r="E24" t="s">
        <v>43</v>
      </c>
    </row>
    <row r="25" spans="5:5" x14ac:dyDescent="0.25">
      <c r="E25" t="s">
        <v>44</v>
      </c>
    </row>
    <row r="26" spans="5:5" x14ac:dyDescent="0.25">
      <c r="E26" t="s">
        <v>45</v>
      </c>
    </row>
    <row r="27" spans="5:5" x14ac:dyDescent="0.25">
      <c r="E27" t="s">
        <v>46</v>
      </c>
    </row>
    <row r="28" spans="5:5" x14ac:dyDescent="0.25">
      <c r="E28" t="s">
        <v>47</v>
      </c>
    </row>
    <row r="29" spans="5:5" x14ac:dyDescent="0.25">
      <c r="E29" t="s">
        <v>48</v>
      </c>
    </row>
    <row r="30" spans="5:5" x14ac:dyDescent="0.25">
      <c r="E30" t="s">
        <v>49</v>
      </c>
    </row>
    <row r="31" spans="5:5" x14ac:dyDescent="0.25">
      <c r="E31" t="s">
        <v>50</v>
      </c>
    </row>
    <row r="32" spans="5:5" x14ac:dyDescent="0.25">
      <c r="E32" t="s">
        <v>51</v>
      </c>
    </row>
    <row r="33" spans="5:5" x14ac:dyDescent="0.25">
      <c r="E33" t="s">
        <v>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Stammdaten Meldebogen</vt:lpstr>
      <vt:lpstr>Anlage Personal</vt:lpstr>
      <vt:lpstr>Anlage Gruppen</vt:lpstr>
      <vt:lpstr>Hilfstabelle</vt:lpstr>
      <vt:lpstr>'Anlage Gruppen'!Druckbereich</vt:lpstr>
      <vt:lpstr>'Stammdaten Meldebogen'!Druckbereich</vt:lpstr>
      <vt:lpstr>Ort</vt:lpstr>
    </vt:vector>
  </TitlesOfParts>
  <Company>HMAFG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Schäfer, Hans-Wilhelm</dc:creator>
  <dc:description>Update am 15.02.2017</dc:description>
  <cp:lastModifiedBy>Becker, Annette</cp:lastModifiedBy>
  <cp:lastPrinted>2021-03-31T06:37:45Z</cp:lastPrinted>
  <dcterms:created xsi:type="dcterms:W3CDTF">2011-08-04T14:28:09Z</dcterms:created>
  <dcterms:modified xsi:type="dcterms:W3CDTF">2022-10-26T12:48:43Z</dcterms:modified>
</cp:coreProperties>
</file>